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repartition" sheetId="1" r:id="rId1"/>
    <sheet name="Feuil3" sheetId="2" r:id="rId2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moi</author>
  </authors>
  <commentList>
    <comment ref="A37" authorId="0">
      <text>
        <r>
          <rPr>
            <sz val="10"/>
            <rFont val="Arial"/>
            <family val="2"/>
          </rPr>
          <t>modifier les heures statutaires ci-dessus plutôt qu'à droite.</t>
        </r>
      </text>
    </comment>
    <comment ref="BC22" authorId="0">
      <text>
        <r>
          <rPr>
            <sz val="10"/>
            <rFont val="Arial"/>
            <family val="2"/>
          </rPr>
          <t>Unité localisée d’Inclusion Scolaire</t>
        </r>
      </text>
    </comment>
  </commentList>
</comments>
</file>

<file path=xl/sharedStrings.xml><?xml version="1.0" encoding="utf-8"?>
<sst xmlns="http://schemas.openxmlformats.org/spreadsheetml/2006/main" count="574" uniqueCount="89">
  <si>
    <t>HP</t>
  </si>
  <si>
    <t>HSA</t>
  </si>
  <si>
    <t>niveaux</t>
  </si>
  <si>
    <t>n classes</t>
  </si>
  <si>
    <t>h</t>
  </si>
  <si>
    <t>explications</t>
  </si>
  <si>
    <t>total</t>
  </si>
  <si>
    <t>BESOINS</t>
  </si>
  <si>
    <t>MOYENS</t>
  </si>
  <si>
    <t>prof certifié</t>
  </si>
  <si>
    <t>prof agrégé</t>
  </si>
  <si>
    <t>80% certifié</t>
  </si>
  <si>
    <t>80% agrégé</t>
  </si>
  <si>
    <t>BMP</t>
  </si>
  <si>
    <t>grp</t>
  </si>
  <si>
    <t>h/grp</t>
  </si>
  <si>
    <t>MATH</t>
  </si>
  <si>
    <t>FRANCAIS</t>
  </si>
  <si>
    <t>H-G</t>
  </si>
  <si>
    <t>ANGLAIS</t>
  </si>
  <si>
    <t>option europe 4e</t>
  </si>
  <si>
    <t>option europe 3e</t>
  </si>
  <si>
    <t>ALLEMAND</t>
  </si>
  <si>
    <t>ESPAGNOL</t>
  </si>
  <si>
    <t>SVT</t>
  </si>
  <si>
    <t>PHYS-CHIMIE</t>
  </si>
  <si>
    <t>TECHNO</t>
  </si>
  <si>
    <t>ART PLAST</t>
  </si>
  <si>
    <t>MUSIQUE</t>
  </si>
  <si>
    <t>EPS</t>
  </si>
  <si>
    <t>TOTAL HP</t>
  </si>
  <si>
    <t>prof</t>
  </si>
  <si>
    <t>50% certifié</t>
  </si>
  <si>
    <t>50% agrégé</t>
  </si>
  <si>
    <t>ATP</t>
  </si>
  <si>
    <t>labo phys</t>
  </si>
  <si>
    <t>labo SVT</t>
  </si>
  <si>
    <t>labo technologie</t>
  </si>
  <si>
    <t>UNSS</t>
  </si>
  <si>
    <t>chorale</t>
  </si>
  <si>
    <t>coord EPS</t>
  </si>
  <si>
    <t>cabinet hist. géo</t>
  </si>
  <si>
    <t>ITALIEN</t>
  </si>
  <si>
    <t>HEURES STATUTAIRES et autres</t>
  </si>
  <si>
    <t>TOTAL HSA MAX</t>
  </si>
  <si>
    <t>option</t>
  </si>
  <si>
    <t>augmentation horaire</t>
  </si>
  <si>
    <t>math, 4e</t>
  </si>
  <si>
    <t>latin 5e</t>
  </si>
  <si>
    <t>latin 4e</t>
  </si>
  <si>
    <t>latin ou grec 3e</t>
  </si>
  <si>
    <t>ici aussi</t>
  </si>
  <si>
    <t>idem</t>
  </si>
  <si>
    <t>Le décret n° 50-583 du 25 mai 1950 fixe les maxima de service hebdomadaire. Ces enseignants participent à l’animation des activités organisées dans le cadre de l’Union Nationale du Sport Scolaire à raison de trois heures forfaitaires et indivisibles comprises dans leur service hebdomadaire.</t>
  </si>
  <si>
    <t>minoration d’une heure s’il n’existe pas de préparateur ou agent de laboratoire, pour les professeurs qui donnent au moins huit heures d’enseignement en sciences physiques ou en sciences naturelles. L’article 8 du décret n° 50-582 du 25 mai 1950 précise que « le
professeur de sciences chargé de l’entretien du laboratoire est considéré comme effectuant à ce titre une heure de service hebdomadaire</t>
  </si>
  <si>
    <t>des heures de coordination EPS sont prévues par la circulaire n° 2833 du 5 décembre 1962 : - l’enseignant coordonnateur se verra attribuer une heure supplémentaire dans un établissement comptant trois ou quatre enseignants d’EPS et assurant au moins 50 heures d’enseignement (y compris en SEGPA), - deux heures supplémentaires si l’établissement compte plus de quatre enseignants ou si l’enseignement de l’EPS est supérieur à quatre services à temps complet.</t>
  </si>
  <si>
    <t>Professeurs d’histoire-géographie chargés de l’entretien du cabinet de matériel : minoration d’une demi-heure, dans les établissements où l’importance des collections et du matériel (cartes, collections, photographies,
clichés pour projections) le justifie, et pour un nombre de 2,3 ou 4 enseignants dans la discipline, minoration d’une heure au-delà de quatre enseignants.</t>
  </si>
  <si>
    <t>Professeurs responsables d’un laboratoire de technologie ou de langues vivantes : - minoration d’une heure si l’établissement comporte au moins six cabines de langues, ou si utilisation du laboratoire de technologie par au moins six divisions. Les articles 8 et 8bis du décret n° 50-582 du 25 mai 1950 précisent que « le professeur responsable d’un laboratoire de technologie ou de langues vivantes est considéré comme effectuant à ce titre une heure de service hebdomadaire ».</t>
  </si>
  <si>
    <t>2h pour un professeur de musique</t>
  </si>
  <si>
    <t>heures</t>
  </si>
  <si>
    <t>heures laboratoire</t>
  </si>
  <si>
    <t>heures statutaires</t>
  </si>
  <si>
    <t>cabinet</t>
  </si>
  <si>
    <t>coordination</t>
  </si>
  <si>
    <t>Aide au travail personnalisé en 6e : 1h par classe</t>
  </si>
  <si>
    <t>HSA utilisées</t>
  </si>
  <si>
    <t>total HSA max</t>
  </si>
  <si>
    <t>HSA max</t>
  </si>
  <si>
    <t>total HP</t>
  </si>
  <si>
    <t>TOTAL HSA utilisées</t>
  </si>
  <si>
    <t>DHG</t>
  </si>
  <si>
    <t>autre</t>
  </si>
  <si>
    <t>informatique</t>
  </si>
  <si>
    <t>maintenance informatique</t>
  </si>
  <si>
    <t>Les heures indiquées sont des "heures professeur par semaine". Les nombres en italiques ne doivent a priori pas être modifiés.</t>
  </si>
  <si>
    <t>Principe : modifier et compléter les cases pour obtenir une DHG convenable (c'est à dire, sans case rouge !)</t>
  </si>
  <si>
    <t>05h en 6</t>
  </si>
  <si>
    <t>05h en 5</t>
  </si>
  <si>
    <t>05h en 4</t>
  </si>
  <si>
    <t>décharge horaire</t>
  </si>
  <si>
    <t>LV1 et LV2</t>
  </si>
  <si>
    <t>initiation 6e</t>
  </si>
  <si>
    <t>en 5e</t>
  </si>
  <si>
    <t>coordonnation techno</t>
  </si>
  <si>
    <t>UNSS (4 prof)</t>
  </si>
  <si>
    <t>ULIS</t>
  </si>
  <si>
    <t>coordonnateur</t>
  </si>
  <si>
    <t>Les heures indiquées sont des "heures professeur par semaine". Les nombres en italiques ne doivent a priori pas être modifiés ou être modifiés ailleurs.</t>
  </si>
  <si>
    <t>total HSA max supportable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</si>
</sst>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h min : &quot;#"/>
    <numFmt numFmtId="165" formatCode="&quot;h min : &quot;#&quot;e&quot;"/>
    <numFmt numFmtId="166" formatCode="&quot;horaire minimum : &quot;#&quot;e&quot;"/>
    <numFmt numFmtId="167" formatCode="#&quot; h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15" applyFont="1" applyAlignment="1">
      <alignment/>
    </xf>
    <xf numFmtId="166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/>
    </xf>
    <xf numFmtId="0" fontId="3" fillId="0" borderId="0" xfId="15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4" xfId="0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ill>
        <patternFill>
          <bgColor rgb="FFFF00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nes.edu/Tableau-des-majorations-et.html" TargetMode="External" /><Relationship Id="rId2" Type="http://schemas.openxmlformats.org/officeDocument/2006/relationships/hyperlink" Target="http://phares.ac-rennes.fr/_fichiers_/publiweb/publication/dos/en_ligne/Heuresstatutairesdenseignement.PDF" TargetMode="External" /><Relationship Id="rId3" Type="http://schemas.openxmlformats.org/officeDocument/2006/relationships/hyperlink" Target="http://www.ac-nice.fr/musique/teof/texteofficielchorale.pdf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nes.edu/Tableau-des-majorations-et.html" TargetMode="External" /><Relationship Id="rId2" Type="http://schemas.openxmlformats.org/officeDocument/2006/relationships/hyperlink" Target="http://phares.ac-rennes.fr/_fichiers_/publiweb/publication/dos/en_ligne/Heuresstatutairesdenseignement.PDF" TargetMode="External" /><Relationship Id="rId3" Type="http://schemas.openxmlformats.org/officeDocument/2006/relationships/hyperlink" Target="http://www.ac-nice.fr/musique/teof/texteofficielchoral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F57"/>
  <sheetViews>
    <sheetView tabSelected="1" workbookViewId="0" topLeftCell="A1">
      <pane xSplit="2" ySplit="22" topLeftCell="C2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2" sqref="A22"/>
    </sheetView>
  </sheetViews>
  <sheetFormatPr defaultColWidth="11.421875" defaultRowHeight="12.75" outlineLevelRow="1" outlineLevelCol="1"/>
  <cols>
    <col min="1" max="1" width="18.57421875" style="0" bestFit="1" customWidth="1"/>
    <col min="3" max="3" width="10.8515625" style="0" customWidth="1" collapsed="1"/>
    <col min="4" max="4" width="5.421875" style="0" hidden="1" customWidth="1" outlineLevel="1"/>
    <col min="5" max="5" width="6.00390625" style="0" hidden="1" customWidth="1" outlineLevel="1"/>
    <col min="6" max="6" width="18.28125" style="0" hidden="1" customWidth="1" outlineLevel="1"/>
    <col min="7" max="7" width="10.8515625" style="0" customWidth="1" collapsed="1"/>
    <col min="8" max="8" width="5.421875" style="0" hidden="1" customWidth="1" outlineLevel="1"/>
    <col min="9" max="9" width="6.00390625" style="0" hidden="1" customWidth="1" outlineLevel="1"/>
    <col min="10" max="10" width="18.28125" style="0" hidden="1" customWidth="1" outlineLevel="1"/>
    <col min="11" max="11" width="10.8515625" style="0" customWidth="1" collapsed="1"/>
    <col min="12" max="12" width="5.421875" style="0" hidden="1" customWidth="1" outlineLevel="1"/>
    <col min="13" max="13" width="6.00390625" style="0" hidden="1" customWidth="1" outlineLevel="1"/>
    <col min="14" max="14" width="18.28125" style="0" hidden="1" customWidth="1" outlineLevel="1"/>
    <col min="15" max="15" width="10.8515625" style="0" customWidth="1" collapsed="1"/>
    <col min="16" max="16" width="5.421875" style="0" hidden="1" customWidth="1" outlineLevel="1"/>
    <col min="17" max="17" width="6.00390625" style="0" hidden="1" customWidth="1" outlineLevel="1"/>
    <col min="18" max="18" width="18.28125" style="0" hidden="1" customWidth="1" outlineLevel="1"/>
    <col min="19" max="19" width="10.8515625" style="0" customWidth="1" collapsed="1"/>
    <col min="20" max="20" width="5.421875" style="0" hidden="1" customWidth="1" outlineLevel="1"/>
    <col min="21" max="21" width="6.00390625" style="0" hidden="1" customWidth="1" outlineLevel="1"/>
    <col min="22" max="22" width="18.28125" style="0" hidden="1" customWidth="1" outlineLevel="1"/>
    <col min="23" max="23" width="10.8515625" style="0" customWidth="1" collapsed="1"/>
    <col min="24" max="24" width="5.421875" style="0" hidden="1" customWidth="1" outlineLevel="1"/>
    <col min="25" max="25" width="6.00390625" style="0" hidden="1" customWidth="1" outlineLevel="1"/>
    <col min="26" max="26" width="18.28125" style="0" hidden="1" customWidth="1" outlineLevel="1"/>
    <col min="27" max="27" width="10.8515625" style="0" customWidth="1" collapsed="1"/>
    <col min="28" max="28" width="5.421875" style="0" hidden="1" customWidth="1" outlineLevel="1"/>
    <col min="29" max="29" width="6.00390625" style="0" hidden="1" customWidth="1" outlineLevel="1"/>
    <col min="30" max="30" width="18.28125" style="0" hidden="1" customWidth="1" outlineLevel="1"/>
    <col min="31" max="31" width="10.8515625" style="0" customWidth="1" collapsed="1"/>
    <col min="32" max="32" width="5.421875" style="0" hidden="1" customWidth="1" outlineLevel="1"/>
    <col min="33" max="33" width="6.00390625" style="0" hidden="1" customWidth="1" outlineLevel="1"/>
    <col min="34" max="34" width="18.28125" style="0" hidden="1" customWidth="1" outlineLevel="1"/>
    <col min="35" max="35" width="10.8515625" style="0" customWidth="1" collapsed="1"/>
    <col min="36" max="36" width="5.421875" style="0" hidden="1" customWidth="1" outlineLevel="1"/>
    <col min="37" max="37" width="6.00390625" style="0" hidden="1" customWidth="1" outlineLevel="1"/>
    <col min="38" max="38" width="18.28125" style="0" hidden="1" customWidth="1" outlineLevel="1"/>
    <col min="39" max="39" width="10.8515625" style="0" customWidth="1" collapsed="1"/>
    <col min="40" max="40" width="5.421875" style="0" hidden="1" customWidth="1" outlineLevel="1"/>
    <col min="41" max="41" width="6.00390625" style="0" hidden="1" customWidth="1" outlineLevel="1"/>
    <col min="42" max="42" width="18.28125" style="0" hidden="1" customWidth="1" outlineLevel="1"/>
    <col min="43" max="43" width="10.8515625" style="0" customWidth="1" collapsed="1"/>
    <col min="44" max="44" width="5.421875" style="0" hidden="1" customWidth="1" outlineLevel="1"/>
    <col min="45" max="45" width="6.00390625" style="0" hidden="1" customWidth="1" outlineLevel="1"/>
    <col min="46" max="46" width="18.28125" style="0" hidden="1" customWidth="1" outlineLevel="1"/>
    <col min="47" max="47" width="10.8515625" style="0" customWidth="1" collapsed="1"/>
    <col min="48" max="48" width="5.421875" style="0" hidden="1" customWidth="1" outlineLevel="1"/>
    <col min="49" max="49" width="6.00390625" style="0" hidden="1" customWidth="1" outlineLevel="1"/>
    <col min="50" max="50" width="18.28125" style="0" hidden="1" customWidth="1" outlineLevel="1"/>
    <col min="51" max="51" width="10.8515625" style="0" customWidth="1" collapsed="1"/>
    <col min="52" max="52" width="5.421875" style="0" hidden="1" customWidth="1" outlineLevel="1"/>
    <col min="53" max="53" width="6.00390625" style="0" hidden="1" customWidth="1" outlineLevel="1"/>
    <col min="54" max="54" width="18.28125" style="0" hidden="1" customWidth="1" outlineLevel="1"/>
    <col min="55" max="55" width="10.8515625" style="0" customWidth="1" collapsed="1"/>
    <col min="56" max="56" width="5.421875" style="0" hidden="1" customWidth="1" outlineLevel="1"/>
    <col min="57" max="57" width="6.00390625" style="0" hidden="1" customWidth="1" outlineLevel="1"/>
    <col min="58" max="58" width="18.28125" style="0" hidden="1" customWidth="1" outlineLevel="1"/>
  </cols>
  <sheetData>
    <row r="1" ht="12.75">
      <c r="A1" t="s">
        <v>75</v>
      </c>
    </row>
    <row r="2" ht="12.75" collapsed="1">
      <c r="A2" t="s">
        <v>87</v>
      </c>
    </row>
    <row r="3" spans="1:3" ht="12.75" hidden="1" outlineLevel="1">
      <c r="A3" s="1" t="s">
        <v>70</v>
      </c>
      <c r="B3" s="1" t="s">
        <v>0</v>
      </c>
      <c r="C3" s="1" t="s">
        <v>1</v>
      </c>
    </row>
    <row r="4" spans="1:3" ht="12.75" hidden="1" outlineLevel="1">
      <c r="A4" s="1">
        <f>SUM(B4:C4)</f>
        <v>746</v>
      </c>
      <c r="B4" s="1">
        <v>695</v>
      </c>
      <c r="C4" s="1">
        <v>51</v>
      </c>
    </row>
    <row r="5" ht="12.75" hidden="1" outlineLevel="1"/>
    <row r="6" spans="1:2" ht="12.75" hidden="1" outlineLevel="1">
      <c r="A6" s="1" t="s">
        <v>2</v>
      </c>
      <c r="B6" s="1" t="s">
        <v>3</v>
      </c>
    </row>
    <row r="7" spans="1:2" ht="12.75" hidden="1" outlineLevel="1">
      <c r="A7" s="2">
        <v>6</v>
      </c>
      <c r="B7" s="2">
        <v>6</v>
      </c>
    </row>
    <row r="8" spans="1:2" ht="12.75" hidden="1" outlineLevel="1">
      <c r="A8" s="2">
        <v>5</v>
      </c>
      <c r="B8" s="2">
        <v>6</v>
      </c>
    </row>
    <row r="9" spans="1:2" ht="12.75" hidden="1" outlineLevel="1">
      <c r="A9" s="2">
        <v>4</v>
      </c>
      <c r="B9" s="2">
        <v>6</v>
      </c>
    </row>
    <row r="10" spans="1:2" ht="12.75" hidden="1" outlineLevel="1">
      <c r="A10" s="2">
        <v>3</v>
      </c>
      <c r="B10" s="2">
        <v>6</v>
      </c>
    </row>
    <row r="11" spans="1:3" ht="12.75" hidden="1" outlineLevel="1">
      <c r="A11" s="20" t="s">
        <v>43</v>
      </c>
      <c r="C11" s="23" t="s">
        <v>51</v>
      </c>
    </row>
    <row r="12" spans="1:3" ht="12.75" hidden="1" outlineLevel="1">
      <c r="A12" t="s">
        <v>34</v>
      </c>
      <c r="B12" s="18">
        <f>B7</f>
        <v>6</v>
      </c>
      <c r="C12" t="s">
        <v>64</v>
      </c>
    </row>
    <row r="13" spans="1:3" ht="12.75" hidden="1" outlineLevel="1">
      <c r="A13" t="s">
        <v>72</v>
      </c>
      <c r="B13" s="18">
        <v>1</v>
      </c>
      <c r="C13" t="s">
        <v>73</v>
      </c>
    </row>
    <row r="14" spans="1:3" ht="12.75" hidden="1" outlineLevel="1">
      <c r="A14" t="s">
        <v>35</v>
      </c>
      <c r="B14" s="18">
        <f>SUMPRODUCT(AJ42:AJ49*(AK42:AK49&gt;=8))</f>
        <v>2</v>
      </c>
      <c r="C14" s="25" t="s">
        <v>54</v>
      </c>
    </row>
    <row r="15" spans="1:3" ht="12.75" hidden="1" outlineLevel="1">
      <c r="A15" t="s">
        <v>36</v>
      </c>
      <c r="B15" s="24">
        <f>SUMPRODUCT(AF42:AF49*(AG42:AG49&gt;=8))</f>
        <v>3</v>
      </c>
      <c r="C15" t="s">
        <v>52</v>
      </c>
    </row>
    <row r="16" spans="1:3" ht="12.75" hidden="1" outlineLevel="1">
      <c r="A16" t="s">
        <v>37</v>
      </c>
      <c r="B16" s="18">
        <v>1</v>
      </c>
      <c r="C16" t="s">
        <v>57</v>
      </c>
    </row>
    <row r="17" spans="1:3" ht="12.75" hidden="1" outlineLevel="1">
      <c r="A17" t="s">
        <v>38</v>
      </c>
      <c r="B17" s="18">
        <f>3*SUM(AZ42:AZ49)</f>
        <v>15</v>
      </c>
      <c r="C17" t="s">
        <v>53</v>
      </c>
    </row>
    <row r="18" spans="1:3" ht="12.75" hidden="1" outlineLevel="1">
      <c r="A18" t="s">
        <v>39</v>
      </c>
      <c r="B18" s="18">
        <v>2</v>
      </c>
      <c r="C18" s="20" t="s">
        <v>58</v>
      </c>
    </row>
    <row r="19" spans="1:3" ht="12.75" hidden="1" outlineLevel="1">
      <c r="A19" t="s">
        <v>41</v>
      </c>
      <c r="B19" s="18">
        <v>1</v>
      </c>
      <c r="C19" s="25" t="s">
        <v>56</v>
      </c>
    </row>
    <row r="20" spans="1:3" ht="12.75" hidden="1" outlineLevel="1">
      <c r="A20" t="s">
        <v>40</v>
      </c>
      <c r="B20" s="18">
        <v>2</v>
      </c>
      <c r="C20" t="s">
        <v>55</v>
      </c>
    </row>
    <row r="21" ht="12.75" hidden="1" outlineLevel="1"/>
    <row r="22" spans="1:58" ht="12.75" collapsed="1">
      <c r="A22" s="6"/>
      <c r="C22" s="36" t="s">
        <v>16</v>
      </c>
      <c r="D22" s="37"/>
      <c r="E22" s="37"/>
      <c r="F22" s="38"/>
      <c r="G22" s="36" t="s">
        <v>17</v>
      </c>
      <c r="H22" s="37"/>
      <c r="I22" s="37"/>
      <c r="J22" s="38"/>
      <c r="K22" s="36" t="s">
        <v>18</v>
      </c>
      <c r="L22" s="37"/>
      <c r="M22" s="37"/>
      <c r="N22" s="38"/>
      <c r="O22" s="36" t="s">
        <v>19</v>
      </c>
      <c r="P22" s="37"/>
      <c r="Q22" s="37"/>
      <c r="R22" s="38"/>
      <c r="S22" s="36" t="s">
        <v>23</v>
      </c>
      <c r="T22" s="37"/>
      <c r="U22" s="37"/>
      <c r="V22" s="38"/>
      <c r="W22" s="36" t="s">
        <v>22</v>
      </c>
      <c r="X22" s="37"/>
      <c r="Y22" s="37"/>
      <c r="Z22" s="38"/>
      <c r="AA22" s="36" t="s">
        <v>42</v>
      </c>
      <c r="AB22" s="37"/>
      <c r="AC22" s="37"/>
      <c r="AD22" s="38"/>
      <c r="AE22" s="36" t="s">
        <v>24</v>
      </c>
      <c r="AF22" s="37"/>
      <c r="AG22" s="37"/>
      <c r="AH22" s="38"/>
      <c r="AI22" s="36" t="s">
        <v>25</v>
      </c>
      <c r="AJ22" s="37"/>
      <c r="AK22" s="37"/>
      <c r="AL22" s="38"/>
      <c r="AM22" s="36" t="s">
        <v>26</v>
      </c>
      <c r="AN22" s="37"/>
      <c r="AO22" s="37"/>
      <c r="AP22" s="38"/>
      <c r="AQ22" s="36" t="s">
        <v>27</v>
      </c>
      <c r="AR22" s="37"/>
      <c r="AS22" s="37"/>
      <c r="AT22" s="38"/>
      <c r="AU22" s="36" t="s">
        <v>28</v>
      </c>
      <c r="AV22" s="37"/>
      <c r="AW22" s="37"/>
      <c r="AX22" s="38"/>
      <c r="AY22" s="36" t="s">
        <v>29</v>
      </c>
      <c r="AZ22" s="37"/>
      <c r="BA22" s="37"/>
      <c r="BB22" s="38"/>
      <c r="BC22" s="36" t="s">
        <v>85</v>
      </c>
      <c r="BD22" s="37"/>
      <c r="BE22" s="37"/>
      <c r="BF22" s="38"/>
    </row>
    <row r="23" spans="1:58" ht="12.75">
      <c r="A23" s="22" t="s">
        <v>7</v>
      </c>
      <c r="B23" s="19" t="s">
        <v>59</v>
      </c>
      <c r="C23" s="1" t="s">
        <v>4</v>
      </c>
      <c r="D23" s="1" t="s">
        <v>14</v>
      </c>
      <c r="E23" s="1" t="s">
        <v>15</v>
      </c>
      <c r="F23" s="8" t="s">
        <v>5</v>
      </c>
      <c r="G23" s="1" t="s">
        <v>4</v>
      </c>
      <c r="H23" s="1" t="s">
        <v>14</v>
      </c>
      <c r="I23" s="1" t="s">
        <v>15</v>
      </c>
      <c r="J23" s="8" t="s">
        <v>5</v>
      </c>
      <c r="K23" s="1" t="s">
        <v>4</v>
      </c>
      <c r="L23" s="1" t="s">
        <v>14</v>
      </c>
      <c r="M23" s="1" t="s">
        <v>15</v>
      </c>
      <c r="N23" s="8" t="s">
        <v>5</v>
      </c>
      <c r="O23" s="1" t="s">
        <v>4</v>
      </c>
      <c r="P23" s="1" t="s">
        <v>14</v>
      </c>
      <c r="Q23" s="1" t="s">
        <v>15</v>
      </c>
      <c r="R23" s="8" t="s">
        <v>5</v>
      </c>
      <c r="S23" s="1" t="s">
        <v>4</v>
      </c>
      <c r="T23" s="1" t="s">
        <v>14</v>
      </c>
      <c r="U23" s="1" t="s">
        <v>15</v>
      </c>
      <c r="V23" s="8" t="s">
        <v>5</v>
      </c>
      <c r="W23" s="1" t="s">
        <v>4</v>
      </c>
      <c r="X23" s="1" t="s">
        <v>14</v>
      </c>
      <c r="Y23" s="1" t="s">
        <v>15</v>
      </c>
      <c r="Z23" s="8" t="s">
        <v>5</v>
      </c>
      <c r="AA23" s="1" t="s">
        <v>4</v>
      </c>
      <c r="AB23" s="1" t="s">
        <v>14</v>
      </c>
      <c r="AC23" s="1" t="s">
        <v>15</v>
      </c>
      <c r="AD23" s="8" t="s">
        <v>5</v>
      </c>
      <c r="AE23" s="1" t="s">
        <v>4</v>
      </c>
      <c r="AF23" s="1" t="s">
        <v>14</v>
      </c>
      <c r="AG23" s="1" t="s">
        <v>15</v>
      </c>
      <c r="AH23" s="8" t="s">
        <v>5</v>
      </c>
      <c r="AI23" s="1" t="s">
        <v>4</v>
      </c>
      <c r="AJ23" s="1" t="s">
        <v>14</v>
      </c>
      <c r="AK23" s="1" t="s">
        <v>15</v>
      </c>
      <c r="AL23" s="8" t="s">
        <v>5</v>
      </c>
      <c r="AM23" s="1" t="s">
        <v>4</v>
      </c>
      <c r="AN23" s="1" t="s">
        <v>14</v>
      </c>
      <c r="AO23" s="1" t="s">
        <v>15</v>
      </c>
      <c r="AP23" s="8" t="s">
        <v>5</v>
      </c>
      <c r="AQ23" s="1" t="s">
        <v>4</v>
      </c>
      <c r="AR23" s="1" t="s">
        <v>14</v>
      </c>
      <c r="AS23" s="1" t="s">
        <v>15</v>
      </c>
      <c r="AT23" s="8" t="s">
        <v>5</v>
      </c>
      <c r="AU23" s="1" t="s">
        <v>4</v>
      </c>
      <c r="AV23" s="1" t="s">
        <v>14</v>
      </c>
      <c r="AW23" s="1" t="s">
        <v>15</v>
      </c>
      <c r="AX23" s="8" t="s">
        <v>5</v>
      </c>
      <c r="AY23" s="1" t="s">
        <v>4</v>
      </c>
      <c r="AZ23" s="1" t="s">
        <v>14</v>
      </c>
      <c r="BA23" s="1" t="s">
        <v>15</v>
      </c>
      <c r="BB23" s="8" t="s">
        <v>5</v>
      </c>
      <c r="BC23" s="1" t="s">
        <v>4</v>
      </c>
      <c r="BD23" s="1" t="s">
        <v>14</v>
      </c>
      <c r="BE23" s="1" t="s">
        <v>15</v>
      </c>
      <c r="BF23" s="8" t="s">
        <v>5</v>
      </c>
    </row>
    <row r="24" spans="1:58" ht="12.75">
      <c r="A24" s="21">
        <v>6</v>
      </c>
      <c r="B24" s="2">
        <f>SUM(C24,G24,K24,O24,S24,W24,AA24,AE24,AI24,AM24,AQ24,AU24,AY24)</f>
        <v>156</v>
      </c>
      <c r="C24" s="2">
        <f>E24*D24</f>
        <v>24</v>
      </c>
      <c r="D24" s="2">
        <f>INDEX($B$7:$B$10,MATCH($A24,$A$7:$A$10,0),1)</f>
        <v>6</v>
      </c>
      <c r="E24" s="28">
        <v>4</v>
      </c>
      <c r="F24" s="9"/>
      <c r="G24" s="2">
        <f>I24*H24</f>
        <v>30</v>
      </c>
      <c r="H24" s="2">
        <f>INDEX($B$7:$B$10,MATCH($A24,$A$7:$A$10,0),1)</f>
        <v>6</v>
      </c>
      <c r="I24" s="28">
        <v>5</v>
      </c>
      <c r="J24" s="9"/>
      <c r="K24" s="2">
        <f>M24*L24</f>
        <v>18</v>
      </c>
      <c r="L24" s="2">
        <f>INDEX($B$7:$B$10,MATCH($A24,$A$7:$A$10,0),1)</f>
        <v>6</v>
      </c>
      <c r="M24" s="28">
        <v>3</v>
      </c>
      <c r="N24" s="9"/>
      <c r="O24" s="2">
        <f>Q24*P24</f>
        <v>24</v>
      </c>
      <c r="P24" s="2">
        <f>INDEX($B$7:$B$10,MATCH($A24,$A$7:$A$10,0),1)</f>
        <v>6</v>
      </c>
      <c r="Q24" s="28">
        <v>4</v>
      </c>
      <c r="R24" s="9"/>
      <c r="S24" s="2">
        <f>U24*T24</f>
        <v>0</v>
      </c>
      <c r="T24" s="2"/>
      <c r="U24" s="28">
        <v>4</v>
      </c>
      <c r="V24" s="9"/>
      <c r="W24" s="2">
        <f>Y24*X24</f>
        <v>0</v>
      </c>
      <c r="X24" s="2"/>
      <c r="Y24" s="28">
        <v>4</v>
      </c>
      <c r="Z24" s="9"/>
      <c r="AA24" s="2">
        <f>AC24*AB24</f>
        <v>0</v>
      </c>
      <c r="AB24" s="2"/>
      <c r="AC24" s="28">
        <v>4</v>
      </c>
      <c r="AD24" s="9"/>
      <c r="AE24" s="2">
        <f>AG24*AF24</f>
        <v>12</v>
      </c>
      <c r="AF24" s="2">
        <f>INDEX($B$7:$B$10,MATCH($A24,$A$7:$A$10,0),1)</f>
        <v>6</v>
      </c>
      <c r="AG24" s="28">
        <v>2</v>
      </c>
      <c r="AH24" s="9"/>
      <c r="AI24" s="2">
        <f>AK24*AJ24</f>
        <v>0</v>
      </c>
      <c r="AJ24" s="2"/>
      <c r="AK24" s="28">
        <v>0</v>
      </c>
      <c r="AL24" s="9"/>
      <c r="AM24" s="2">
        <f>AO24*AN24</f>
        <v>12</v>
      </c>
      <c r="AN24" s="2">
        <v>6</v>
      </c>
      <c r="AO24" s="28">
        <v>2</v>
      </c>
      <c r="AP24" s="9"/>
      <c r="AQ24" s="2">
        <f>AS24*AR24</f>
        <v>6</v>
      </c>
      <c r="AR24" s="2">
        <v>6</v>
      </c>
      <c r="AS24" s="28">
        <v>1</v>
      </c>
      <c r="AT24" s="9"/>
      <c r="AU24" s="2">
        <f>AW24*AV24</f>
        <v>6</v>
      </c>
      <c r="AV24" s="2">
        <v>6</v>
      </c>
      <c r="AW24" s="28">
        <v>1</v>
      </c>
      <c r="AX24" s="9"/>
      <c r="AY24" s="2">
        <f>BA24*AZ24</f>
        <v>24</v>
      </c>
      <c r="AZ24" s="2">
        <v>6</v>
      </c>
      <c r="BA24" s="28">
        <v>4</v>
      </c>
      <c r="BB24" s="9"/>
      <c r="BC24" s="2">
        <f>BE24*BD24</f>
        <v>0</v>
      </c>
      <c r="BD24" s="2">
        <v>6</v>
      </c>
      <c r="BE24" s="28"/>
      <c r="BF24" s="9"/>
    </row>
    <row r="25" spans="1:58" ht="12.75">
      <c r="A25" s="21">
        <v>5</v>
      </c>
      <c r="B25" s="2">
        <f aca="true" t="shared" si="0" ref="B25:B38">SUM(C25,G25,K25,O25,S25,W25,AA25,AE25,AI25,AM25,AQ25,AU25,AY25)</f>
        <v>138</v>
      </c>
      <c r="C25" s="2">
        <f aca="true" t="shared" si="1" ref="C25:C34">E25*D25</f>
        <v>21</v>
      </c>
      <c r="D25" s="2">
        <f>INDEX($B$7:$B$10,MATCH($A25,$A$7:$A$10,0),1)</f>
        <v>6</v>
      </c>
      <c r="E25" s="28">
        <v>3.5</v>
      </c>
      <c r="F25" s="9"/>
      <c r="G25" s="2">
        <f aca="true" t="shared" si="2" ref="G25:G35">I25*H25</f>
        <v>24</v>
      </c>
      <c r="H25" s="2">
        <f>INDEX($B$7:$B$10,MATCH($A25,$A$7:$A$10,0),1)</f>
        <v>6</v>
      </c>
      <c r="I25" s="28">
        <v>4</v>
      </c>
      <c r="J25" s="9"/>
      <c r="K25" s="2">
        <f aca="true" t="shared" si="3" ref="K25:K34">M25*L25</f>
        <v>18</v>
      </c>
      <c r="L25" s="2">
        <f>INDEX($B$7:$B$10,MATCH($A25,$A$7:$A$10,0),1)</f>
        <v>6</v>
      </c>
      <c r="M25" s="28">
        <v>3</v>
      </c>
      <c r="N25" s="9"/>
      <c r="O25" s="2">
        <f aca="true" t="shared" si="4" ref="O25:O34">Q25*P25</f>
        <v>18</v>
      </c>
      <c r="P25" s="2">
        <f>INDEX($B$7:$B$10,MATCH($A25,$A$7:$A$10,0),1)</f>
        <v>6</v>
      </c>
      <c r="Q25" s="28">
        <v>3</v>
      </c>
      <c r="R25" s="9"/>
      <c r="S25" s="2">
        <f aca="true" t="shared" si="5" ref="S25:S34">U25*T25</f>
        <v>0</v>
      </c>
      <c r="T25" s="2"/>
      <c r="U25" s="28">
        <v>3</v>
      </c>
      <c r="V25" s="9"/>
      <c r="W25" s="2">
        <f aca="true" t="shared" si="6" ref="W25:W34">Y25*X25</f>
        <v>0</v>
      </c>
      <c r="X25" s="2"/>
      <c r="Y25" s="28">
        <v>3</v>
      </c>
      <c r="Z25" s="9"/>
      <c r="AA25" s="2">
        <f aca="true" t="shared" si="7" ref="AA25:AA34">AC25*AB25</f>
        <v>0</v>
      </c>
      <c r="AB25" s="2"/>
      <c r="AC25" s="28">
        <v>3</v>
      </c>
      <c r="AD25" s="9"/>
      <c r="AE25" s="2">
        <f aca="true" t="shared" si="8" ref="AE25:AE34">AG25*AF25</f>
        <v>9</v>
      </c>
      <c r="AF25" s="2">
        <f>INDEX($B$7:$B$10,MATCH($A25,$A$7:$A$10,0),1)</f>
        <v>6</v>
      </c>
      <c r="AG25" s="28">
        <v>1.5</v>
      </c>
      <c r="AH25" s="9"/>
      <c r="AI25" s="2">
        <f aca="true" t="shared" si="9" ref="AI25:AI34">AK25*AJ25</f>
        <v>9</v>
      </c>
      <c r="AJ25" s="2">
        <f>INDEX($B$7:$B$10,MATCH($A25,$A$7:$A$10,0),1)</f>
        <v>6</v>
      </c>
      <c r="AK25" s="28">
        <v>1.5</v>
      </c>
      <c r="AL25" s="9"/>
      <c r="AM25" s="2">
        <f aca="true" t="shared" si="10" ref="AM25:AM34">AO25*AN25</f>
        <v>9</v>
      </c>
      <c r="AN25" s="2">
        <f>INDEX($B$7:$B$10,MATCH($A25,$A$7:$A$10,0),1)</f>
        <v>6</v>
      </c>
      <c r="AO25" s="28">
        <v>1.5</v>
      </c>
      <c r="AP25" s="9"/>
      <c r="AQ25" s="2">
        <f aca="true" t="shared" si="11" ref="AQ25:AQ34">AS25*AR25</f>
        <v>6</v>
      </c>
      <c r="AR25" s="2">
        <f>INDEX($B$7:$B$10,MATCH($A25,$A$7:$A$10,0),1)</f>
        <v>6</v>
      </c>
      <c r="AS25" s="28">
        <v>1</v>
      </c>
      <c r="AT25" s="9"/>
      <c r="AU25" s="2">
        <f aca="true" t="shared" si="12" ref="AU25:AU34">AW25*AV25</f>
        <v>6</v>
      </c>
      <c r="AV25" s="2">
        <f>INDEX($B$7:$B$10,MATCH($A25,$A$7:$A$10,0),1)</f>
        <v>6</v>
      </c>
      <c r="AW25" s="28">
        <v>1</v>
      </c>
      <c r="AX25" s="9"/>
      <c r="AY25" s="2">
        <f aca="true" t="shared" si="13" ref="AY25:AY34">BA25*AZ25</f>
        <v>18</v>
      </c>
      <c r="AZ25" s="2">
        <f>INDEX($B$7:$B$10,MATCH($A25,$A$7:$A$10,0),1)</f>
        <v>6</v>
      </c>
      <c r="BA25" s="28">
        <v>3</v>
      </c>
      <c r="BB25" s="9"/>
      <c r="BC25" s="2">
        <f>BE25*BD25</f>
        <v>0</v>
      </c>
      <c r="BD25" s="2">
        <f>INDEX($B$7:$B$10,MATCH($A25,$A$7:$A$10,0),1)</f>
        <v>6</v>
      </c>
      <c r="BE25" s="28"/>
      <c r="BF25" s="9"/>
    </row>
    <row r="26" spans="1:58" ht="12.75">
      <c r="A26" s="21">
        <v>4</v>
      </c>
      <c r="B26" s="2">
        <f t="shared" si="0"/>
        <v>168</v>
      </c>
      <c r="C26" s="2">
        <f t="shared" si="1"/>
        <v>21</v>
      </c>
      <c r="D26" s="2">
        <f>INDEX($B$7:$B$10,MATCH($A26,$A$7:$A$10,0),1)</f>
        <v>6</v>
      </c>
      <c r="E26" s="28">
        <v>3.5</v>
      </c>
      <c r="F26" s="9"/>
      <c r="G26" s="2">
        <f t="shared" si="2"/>
        <v>24</v>
      </c>
      <c r="H26" s="2">
        <f>INDEX($B$7:$B$10,MATCH($A26,$A$7:$A$10,0),1)</f>
        <v>6</v>
      </c>
      <c r="I26" s="28">
        <v>4</v>
      </c>
      <c r="J26" s="9"/>
      <c r="K26" s="2">
        <f t="shared" si="3"/>
        <v>18</v>
      </c>
      <c r="L26" s="2">
        <f>INDEX($B$7:$B$10,MATCH($A26,$A$7:$A$10,0),1)</f>
        <v>6</v>
      </c>
      <c r="M26" s="28">
        <v>3</v>
      </c>
      <c r="N26" s="9"/>
      <c r="O26" s="2">
        <f t="shared" si="4"/>
        <v>21</v>
      </c>
      <c r="P26" s="2">
        <v>7</v>
      </c>
      <c r="Q26" s="28">
        <v>3</v>
      </c>
      <c r="R26" s="9" t="s">
        <v>80</v>
      </c>
      <c r="S26" s="2">
        <f t="shared" si="5"/>
        <v>18</v>
      </c>
      <c r="T26" s="2">
        <f>INDEX($B$7:$B$10,MATCH($A26,$A$7:$A$10,0),1)</f>
        <v>6</v>
      </c>
      <c r="U26" s="28">
        <v>3</v>
      </c>
      <c r="V26" s="9"/>
      <c r="W26" s="2">
        <f t="shared" si="6"/>
        <v>6</v>
      </c>
      <c r="X26" s="2">
        <v>2</v>
      </c>
      <c r="Y26" s="28">
        <v>3</v>
      </c>
      <c r="Z26" s="9" t="s">
        <v>80</v>
      </c>
      <c r="AA26" s="2">
        <f t="shared" si="7"/>
        <v>3</v>
      </c>
      <c r="AB26" s="2">
        <v>1</v>
      </c>
      <c r="AC26" s="28">
        <v>3</v>
      </c>
      <c r="AD26" s="9"/>
      <c r="AE26" s="2">
        <f t="shared" si="8"/>
        <v>9</v>
      </c>
      <c r="AF26" s="2">
        <f>INDEX($B$7:$B$10,MATCH($A26,$A$7:$A$10,0),1)</f>
        <v>6</v>
      </c>
      <c r="AG26" s="28">
        <v>1.5</v>
      </c>
      <c r="AH26" s="9"/>
      <c r="AI26" s="2">
        <f t="shared" si="9"/>
        <v>9</v>
      </c>
      <c r="AJ26" s="2">
        <f>INDEX($B$7:$B$10,MATCH($A26,$A$7:$A$10,0),1)</f>
        <v>6</v>
      </c>
      <c r="AK26" s="28">
        <v>1.5</v>
      </c>
      <c r="AL26" s="9"/>
      <c r="AM26" s="2">
        <f t="shared" si="10"/>
        <v>9</v>
      </c>
      <c r="AN26" s="2">
        <f>INDEX($B$7:$B$10,MATCH($A26,$A$7:$A$10,0),1)</f>
        <v>6</v>
      </c>
      <c r="AO26" s="28">
        <v>1.5</v>
      </c>
      <c r="AP26" s="9"/>
      <c r="AQ26" s="2">
        <f t="shared" si="11"/>
        <v>6</v>
      </c>
      <c r="AR26" s="2">
        <f>INDEX($B$7:$B$10,MATCH($A26,$A$7:$A$10,0),1)</f>
        <v>6</v>
      </c>
      <c r="AS26" s="28">
        <v>1</v>
      </c>
      <c r="AT26" s="9"/>
      <c r="AU26" s="2">
        <f t="shared" si="12"/>
        <v>6</v>
      </c>
      <c r="AV26" s="2">
        <f>INDEX($B$7:$B$10,MATCH($A26,$A$7:$A$10,0),1)</f>
        <v>6</v>
      </c>
      <c r="AW26" s="28">
        <v>1</v>
      </c>
      <c r="AX26" s="9"/>
      <c r="AY26" s="2">
        <f t="shared" si="13"/>
        <v>18</v>
      </c>
      <c r="AZ26" s="2">
        <f>INDEX($B$7:$B$10,MATCH($A26,$A$7:$A$10,0),1)</f>
        <v>6</v>
      </c>
      <c r="BA26" s="28">
        <v>3</v>
      </c>
      <c r="BB26" s="9"/>
      <c r="BC26" s="2">
        <f>BE26*BD26</f>
        <v>0</v>
      </c>
      <c r="BD26" s="2">
        <f>INDEX($B$7:$B$10,MATCH($A26,$A$7:$A$10,0),1)</f>
        <v>6</v>
      </c>
      <c r="BE26" s="28"/>
      <c r="BF26" s="9"/>
    </row>
    <row r="27" spans="1:58" ht="12.75">
      <c r="A27" s="21">
        <v>3</v>
      </c>
      <c r="B27" s="2">
        <f t="shared" si="0"/>
        <v>177</v>
      </c>
      <c r="C27" s="2">
        <f t="shared" si="1"/>
        <v>24</v>
      </c>
      <c r="D27" s="2">
        <f>INDEX($B$7:$B$10,MATCH($A27,$A$7:$A$10,0),1)</f>
        <v>6</v>
      </c>
      <c r="E27" s="28">
        <v>4</v>
      </c>
      <c r="F27" s="9"/>
      <c r="G27" s="2">
        <f t="shared" si="2"/>
        <v>27</v>
      </c>
      <c r="H27" s="2">
        <f>INDEX($B$7:$B$10,MATCH($A27,$A$7:$A$10,0),1)</f>
        <v>6</v>
      </c>
      <c r="I27" s="28">
        <v>4.5</v>
      </c>
      <c r="J27" s="9"/>
      <c r="K27" s="2">
        <f t="shared" si="3"/>
        <v>21</v>
      </c>
      <c r="L27" s="2">
        <f>INDEX($B$7:$B$10,MATCH($A27,$A$7:$A$10,0),1)</f>
        <v>6</v>
      </c>
      <c r="M27" s="28">
        <v>3.5</v>
      </c>
      <c r="N27" s="9"/>
      <c r="O27" s="2">
        <f t="shared" si="4"/>
        <v>18</v>
      </c>
      <c r="P27" s="2">
        <f>INDEX($B$7:$B$10,MATCH($A27,$A$7:$A$10,0),1)</f>
        <v>6</v>
      </c>
      <c r="Q27" s="28">
        <v>3</v>
      </c>
      <c r="R27" s="9"/>
      <c r="S27" s="2">
        <f t="shared" si="5"/>
        <v>18</v>
      </c>
      <c r="T27" s="2">
        <v>6</v>
      </c>
      <c r="U27" s="28">
        <v>3</v>
      </c>
      <c r="V27" s="9"/>
      <c r="W27" s="2">
        <f t="shared" si="6"/>
        <v>3</v>
      </c>
      <c r="X27" s="2">
        <v>1</v>
      </c>
      <c r="Y27" s="28">
        <v>3</v>
      </c>
      <c r="Z27" s="9"/>
      <c r="AA27" s="2">
        <f t="shared" si="7"/>
        <v>3</v>
      </c>
      <c r="AB27" s="2">
        <v>1</v>
      </c>
      <c r="AC27" s="28">
        <v>3</v>
      </c>
      <c r="AD27" s="9"/>
      <c r="AE27" s="2">
        <f t="shared" si="8"/>
        <v>9</v>
      </c>
      <c r="AF27" s="2">
        <f>INDEX($B$7:$B$10,MATCH($A27,$A$7:$A$10,0),1)</f>
        <v>6</v>
      </c>
      <c r="AG27" s="28">
        <v>1.5</v>
      </c>
      <c r="AH27" s="9"/>
      <c r="AI27" s="2">
        <f t="shared" si="9"/>
        <v>12</v>
      </c>
      <c r="AJ27" s="2">
        <f>INDEX($B$7:$B$10,MATCH($A27,$A$7:$A$10,0),1)</f>
        <v>6</v>
      </c>
      <c r="AK27" s="28">
        <v>2</v>
      </c>
      <c r="AL27" s="9"/>
      <c r="AM27" s="2">
        <f t="shared" si="10"/>
        <v>12</v>
      </c>
      <c r="AN27" s="2">
        <f>INDEX($B$7:$B$10,MATCH($A27,$A$7:$A$10,0),1)</f>
        <v>6</v>
      </c>
      <c r="AO27" s="28">
        <v>2</v>
      </c>
      <c r="AP27" s="9"/>
      <c r="AQ27" s="2">
        <f t="shared" si="11"/>
        <v>6</v>
      </c>
      <c r="AR27" s="2">
        <f>INDEX($B$7:$B$10,MATCH($A27,$A$7:$A$10,0),1)</f>
        <v>6</v>
      </c>
      <c r="AS27" s="28">
        <v>1</v>
      </c>
      <c r="AT27" s="9"/>
      <c r="AU27" s="2">
        <f t="shared" si="12"/>
        <v>6</v>
      </c>
      <c r="AV27" s="2">
        <f>INDEX($B$7:$B$10,MATCH($A27,$A$7:$A$10,0),1)</f>
        <v>6</v>
      </c>
      <c r="AW27" s="28">
        <v>1</v>
      </c>
      <c r="AX27" s="9"/>
      <c r="AY27" s="2">
        <f t="shared" si="13"/>
        <v>18</v>
      </c>
      <c r="AZ27" s="2">
        <f>INDEX($B$7:$B$10,MATCH($A27,$A$7:$A$10,0),1)</f>
        <v>6</v>
      </c>
      <c r="BA27" s="28">
        <v>3</v>
      </c>
      <c r="BB27" s="9"/>
      <c r="BC27" s="2">
        <f>BE27*BD27</f>
        <v>0</v>
      </c>
      <c r="BD27" s="2">
        <f>INDEX($B$7:$B$10,MATCH($A27,$A$7:$A$10,0),1)</f>
        <v>6</v>
      </c>
      <c r="BE27" s="28"/>
      <c r="BF27" s="9"/>
    </row>
    <row r="28" spans="1:58" ht="12.75">
      <c r="A28" s="2" t="s">
        <v>34</v>
      </c>
      <c r="B28" s="2">
        <f t="shared" si="0"/>
        <v>0</v>
      </c>
      <c r="C28" s="2"/>
      <c r="D28" s="2"/>
      <c r="E28" s="2"/>
      <c r="F28" s="9"/>
      <c r="G28" s="2"/>
      <c r="H28" s="2"/>
      <c r="I28" s="2"/>
      <c r="J28" s="9"/>
      <c r="K28" s="2"/>
      <c r="L28" s="2"/>
      <c r="M28" s="2"/>
      <c r="N28" s="9"/>
      <c r="O28" s="2"/>
      <c r="P28" s="2"/>
      <c r="Q28" s="2"/>
      <c r="R28" s="9"/>
      <c r="S28" s="2"/>
      <c r="T28" s="2"/>
      <c r="U28" s="2"/>
      <c r="V28" s="9"/>
      <c r="W28" s="2"/>
      <c r="X28" s="2"/>
      <c r="Y28" s="2"/>
      <c r="Z28" s="9"/>
      <c r="AA28" s="2"/>
      <c r="AB28" s="2"/>
      <c r="AC28" s="2"/>
      <c r="AD28" s="9"/>
      <c r="AE28" s="2"/>
      <c r="AF28" s="2"/>
      <c r="AG28" s="2"/>
      <c r="AH28" s="9"/>
      <c r="AI28" s="2"/>
      <c r="AJ28" s="2"/>
      <c r="AK28" s="2"/>
      <c r="AL28" s="9"/>
      <c r="AM28" s="2"/>
      <c r="AN28" s="2"/>
      <c r="AO28" s="2"/>
      <c r="AP28" s="9"/>
      <c r="AQ28" s="2"/>
      <c r="AR28" s="2"/>
      <c r="AS28" s="2"/>
      <c r="AT28" s="9"/>
      <c r="AU28" s="2"/>
      <c r="AV28" s="2"/>
      <c r="AW28" s="2"/>
      <c r="AX28" s="9"/>
      <c r="AY28" s="2"/>
      <c r="AZ28" s="2"/>
      <c r="BA28" s="2"/>
      <c r="BB28" s="9"/>
      <c r="BC28" s="2"/>
      <c r="BD28" s="2"/>
      <c r="BE28" s="2"/>
      <c r="BF28" s="9"/>
    </row>
    <row r="29" spans="1:58" ht="12.75">
      <c r="A29" s="2" t="s">
        <v>46</v>
      </c>
      <c r="B29" s="2">
        <f t="shared" si="0"/>
        <v>6</v>
      </c>
      <c r="C29" s="2">
        <f t="shared" si="1"/>
        <v>3</v>
      </c>
      <c r="D29" s="2">
        <f>INDEX($B$7:$B$10,MATCH($A26,$A$7:$A$10,0),1)</f>
        <v>6</v>
      </c>
      <c r="E29" s="2">
        <v>0.5</v>
      </c>
      <c r="F29" s="9" t="s">
        <v>47</v>
      </c>
      <c r="G29" s="2">
        <f t="shared" si="2"/>
        <v>3</v>
      </c>
      <c r="H29" s="2">
        <f>H24</f>
        <v>6</v>
      </c>
      <c r="I29" s="2">
        <v>0.5</v>
      </c>
      <c r="J29" s="9" t="s">
        <v>76</v>
      </c>
      <c r="K29" s="2">
        <f t="shared" si="3"/>
        <v>0</v>
      </c>
      <c r="L29" s="2"/>
      <c r="M29" s="2"/>
      <c r="N29" s="9"/>
      <c r="O29" s="2">
        <f t="shared" si="4"/>
        <v>0</v>
      </c>
      <c r="P29" s="2"/>
      <c r="Q29" s="2"/>
      <c r="R29" s="9"/>
      <c r="S29" s="2">
        <f t="shared" si="5"/>
        <v>0</v>
      </c>
      <c r="T29" s="2"/>
      <c r="U29" s="2"/>
      <c r="V29" s="9"/>
      <c r="W29" s="2">
        <f t="shared" si="6"/>
        <v>0</v>
      </c>
      <c r="X29" s="2"/>
      <c r="Y29" s="2"/>
      <c r="Z29" s="9"/>
      <c r="AA29" s="2">
        <f t="shared" si="7"/>
        <v>0</v>
      </c>
      <c r="AB29" s="2"/>
      <c r="AC29" s="2"/>
      <c r="AD29" s="9"/>
      <c r="AE29" s="2">
        <f t="shared" si="8"/>
        <v>0</v>
      </c>
      <c r="AF29" s="2"/>
      <c r="AG29" s="2"/>
      <c r="AH29" s="9"/>
      <c r="AI29" s="2">
        <f t="shared" si="9"/>
        <v>0</v>
      </c>
      <c r="AJ29" s="2"/>
      <c r="AK29" s="2"/>
      <c r="AL29" s="9"/>
      <c r="AM29" s="2">
        <f t="shared" si="10"/>
        <v>0</v>
      </c>
      <c r="AN29" s="2"/>
      <c r="AO29" s="2"/>
      <c r="AP29" s="9"/>
      <c r="AQ29" s="2">
        <f t="shared" si="11"/>
        <v>0</v>
      </c>
      <c r="AR29" s="2"/>
      <c r="AS29" s="2"/>
      <c r="AT29" s="9"/>
      <c r="AU29" s="2">
        <f t="shared" si="12"/>
        <v>0</v>
      </c>
      <c r="AV29" s="2"/>
      <c r="AW29" s="2"/>
      <c r="AX29" s="9"/>
      <c r="AY29" s="2">
        <f t="shared" si="13"/>
        <v>0</v>
      </c>
      <c r="AZ29" s="2"/>
      <c r="BA29" s="2"/>
      <c r="BB29" s="9"/>
      <c r="BC29" s="2">
        <f>BE29*BD29</f>
        <v>0</v>
      </c>
      <c r="BD29" s="2"/>
      <c r="BE29" s="2"/>
      <c r="BF29" s="9"/>
    </row>
    <row r="30" spans="1:58" ht="12.75">
      <c r="A30" s="2" t="s">
        <v>46</v>
      </c>
      <c r="B30" s="2">
        <f t="shared" si="0"/>
        <v>9</v>
      </c>
      <c r="C30" s="2"/>
      <c r="D30" s="2"/>
      <c r="E30" s="2"/>
      <c r="F30" s="9"/>
      <c r="G30" s="2">
        <f t="shared" si="2"/>
        <v>3</v>
      </c>
      <c r="H30" s="2">
        <f>H25</f>
        <v>6</v>
      </c>
      <c r="I30" s="2">
        <v>0.5</v>
      </c>
      <c r="J30" s="9" t="s">
        <v>77</v>
      </c>
      <c r="K30" s="2"/>
      <c r="L30" s="2"/>
      <c r="M30" s="2"/>
      <c r="N30" s="9"/>
      <c r="O30" s="2"/>
      <c r="P30" s="2"/>
      <c r="Q30" s="2"/>
      <c r="R30" s="9"/>
      <c r="S30" s="2"/>
      <c r="T30" s="2"/>
      <c r="U30" s="2"/>
      <c r="V30" s="9"/>
      <c r="W30" s="2"/>
      <c r="X30" s="2"/>
      <c r="Y30" s="2"/>
      <c r="Z30" s="9"/>
      <c r="AA30" s="2"/>
      <c r="AB30" s="2"/>
      <c r="AC30" s="2"/>
      <c r="AD30" s="9"/>
      <c r="AE30" s="2">
        <f t="shared" si="8"/>
        <v>3</v>
      </c>
      <c r="AF30" s="2">
        <f>AF25</f>
        <v>6</v>
      </c>
      <c r="AG30" s="2">
        <v>0.5</v>
      </c>
      <c r="AH30" s="9" t="s">
        <v>82</v>
      </c>
      <c r="AI30" s="2">
        <f t="shared" si="9"/>
        <v>3</v>
      </c>
      <c r="AJ30" s="2">
        <f>AJ25</f>
        <v>6</v>
      </c>
      <c r="AK30" s="2">
        <v>0.5</v>
      </c>
      <c r="AL30" s="9" t="s">
        <v>82</v>
      </c>
      <c r="AM30" s="2"/>
      <c r="AN30" s="2"/>
      <c r="AO30" s="2"/>
      <c r="AP30" s="9"/>
      <c r="AQ30" s="2"/>
      <c r="AR30" s="2"/>
      <c r="AS30" s="2"/>
      <c r="AT30" s="9"/>
      <c r="AU30" s="2"/>
      <c r="AV30" s="2"/>
      <c r="AW30" s="2"/>
      <c r="AX30" s="9"/>
      <c r="AY30" s="2"/>
      <c r="AZ30" s="2"/>
      <c r="BA30" s="2"/>
      <c r="BB30" s="9"/>
      <c r="BC30" s="2"/>
      <c r="BD30" s="2"/>
      <c r="BE30" s="2"/>
      <c r="BF30" s="9"/>
    </row>
    <row r="31" spans="1:58" ht="12.75">
      <c r="A31" s="2" t="s">
        <v>46</v>
      </c>
      <c r="B31" s="2">
        <f t="shared" si="0"/>
        <v>3</v>
      </c>
      <c r="C31" s="2"/>
      <c r="D31" s="2"/>
      <c r="E31" s="2"/>
      <c r="F31" s="9"/>
      <c r="G31" s="2">
        <f t="shared" si="2"/>
        <v>3</v>
      </c>
      <c r="H31" s="2">
        <f>H27</f>
        <v>6</v>
      </c>
      <c r="I31" s="2">
        <v>0.5</v>
      </c>
      <c r="J31" s="9" t="s">
        <v>78</v>
      </c>
      <c r="K31" s="2"/>
      <c r="L31" s="2"/>
      <c r="M31" s="2"/>
      <c r="N31" s="9"/>
      <c r="O31" s="2"/>
      <c r="P31" s="2"/>
      <c r="Q31" s="2"/>
      <c r="R31" s="9"/>
      <c r="S31" s="2"/>
      <c r="T31" s="2"/>
      <c r="U31" s="2"/>
      <c r="V31" s="9"/>
      <c r="W31" s="2"/>
      <c r="X31" s="2"/>
      <c r="Y31" s="2"/>
      <c r="Z31" s="9"/>
      <c r="AA31" s="2"/>
      <c r="AB31" s="2"/>
      <c r="AC31" s="2"/>
      <c r="AD31" s="9"/>
      <c r="AE31" s="2"/>
      <c r="AF31" s="2"/>
      <c r="AG31" s="2"/>
      <c r="AH31" s="9"/>
      <c r="AI31" s="2"/>
      <c r="AJ31" s="2"/>
      <c r="AK31" s="2"/>
      <c r="AL31" s="9"/>
      <c r="AM31" s="2"/>
      <c r="AN31" s="2"/>
      <c r="AO31" s="2"/>
      <c r="AP31" s="9"/>
      <c r="AQ31" s="2"/>
      <c r="AR31" s="2"/>
      <c r="AS31" s="2"/>
      <c r="AT31" s="9"/>
      <c r="AU31" s="2"/>
      <c r="AV31" s="2"/>
      <c r="AW31" s="2"/>
      <c r="AX31" s="9"/>
      <c r="AY31" s="2"/>
      <c r="AZ31" s="2"/>
      <c r="BA31" s="2"/>
      <c r="BB31" s="9"/>
      <c r="BC31" s="2"/>
      <c r="BD31" s="2"/>
      <c r="BE31" s="2"/>
      <c r="BF31" s="9"/>
    </row>
    <row r="32" spans="1:58" ht="12.75">
      <c r="A32" s="2" t="s">
        <v>46</v>
      </c>
      <c r="B32" s="2">
        <f t="shared" si="0"/>
        <v>0</v>
      </c>
      <c r="C32" s="2"/>
      <c r="D32" s="2"/>
      <c r="E32" s="2"/>
      <c r="F32" s="9"/>
      <c r="G32" s="2"/>
      <c r="H32" s="2"/>
      <c r="I32" s="2"/>
      <c r="J32" s="9"/>
      <c r="K32" s="2"/>
      <c r="L32" s="2"/>
      <c r="M32" s="2"/>
      <c r="N32" s="9"/>
      <c r="O32" s="2"/>
      <c r="P32" s="2"/>
      <c r="Q32" s="2"/>
      <c r="R32" s="9"/>
      <c r="S32" s="2"/>
      <c r="T32" s="2"/>
      <c r="U32" s="2"/>
      <c r="V32" s="9"/>
      <c r="W32" s="2"/>
      <c r="X32" s="2"/>
      <c r="Y32" s="2"/>
      <c r="Z32" s="9"/>
      <c r="AA32" s="2"/>
      <c r="AB32" s="2"/>
      <c r="AC32" s="2"/>
      <c r="AD32" s="9"/>
      <c r="AE32" s="2"/>
      <c r="AF32" s="2"/>
      <c r="AG32" s="2"/>
      <c r="AH32" s="9"/>
      <c r="AI32" s="2"/>
      <c r="AJ32" s="2"/>
      <c r="AK32" s="2"/>
      <c r="AL32" s="9"/>
      <c r="AM32" s="2"/>
      <c r="AN32" s="2"/>
      <c r="AO32" s="2"/>
      <c r="AP32" s="9"/>
      <c r="AQ32" s="2"/>
      <c r="AR32" s="2"/>
      <c r="AS32" s="2"/>
      <c r="AT32" s="9"/>
      <c r="AU32" s="2"/>
      <c r="AV32" s="2"/>
      <c r="AW32" s="2"/>
      <c r="AX32" s="9"/>
      <c r="AY32" s="2"/>
      <c r="AZ32" s="2"/>
      <c r="BA32" s="2"/>
      <c r="BB32" s="9"/>
      <c r="BC32" s="2"/>
      <c r="BD32" s="2"/>
      <c r="BE32" s="2"/>
      <c r="BF32" s="9"/>
    </row>
    <row r="33" spans="1:58" ht="12.75">
      <c r="A33" s="2" t="s">
        <v>45</v>
      </c>
      <c r="B33" s="2">
        <f t="shared" si="0"/>
        <v>6</v>
      </c>
      <c r="C33" s="2">
        <f t="shared" si="1"/>
        <v>0</v>
      </c>
      <c r="D33" s="2"/>
      <c r="E33" s="2"/>
      <c r="F33" s="9"/>
      <c r="G33" s="2">
        <f t="shared" si="2"/>
        <v>4</v>
      </c>
      <c r="H33" s="2">
        <v>2</v>
      </c>
      <c r="I33" s="2">
        <v>2</v>
      </c>
      <c r="J33" s="9" t="s">
        <v>48</v>
      </c>
      <c r="K33" s="2">
        <f t="shared" si="3"/>
        <v>0</v>
      </c>
      <c r="L33" s="2"/>
      <c r="M33" s="2"/>
      <c r="N33" s="9"/>
      <c r="O33" s="2">
        <f t="shared" si="4"/>
        <v>2</v>
      </c>
      <c r="P33" s="2">
        <v>1</v>
      </c>
      <c r="Q33" s="2">
        <v>2</v>
      </c>
      <c r="R33" s="9" t="s">
        <v>20</v>
      </c>
      <c r="S33" s="2">
        <f t="shared" si="5"/>
        <v>0</v>
      </c>
      <c r="T33" s="2"/>
      <c r="U33" s="2"/>
      <c r="V33" s="9"/>
      <c r="W33" s="2">
        <f t="shared" si="6"/>
        <v>0</v>
      </c>
      <c r="X33" s="2"/>
      <c r="Y33" s="2"/>
      <c r="Z33" s="9"/>
      <c r="AA33" s="2">
        <f t="shared" si="7"/>
        <v>0</v>
      </c>
      <c r="AB33" s="2"/>
      <c r="AC33" s="2"/>
      <c r="AD33" s="9"/>
      <c r="AE33" s="2">
        <f t="shared" si="8"/>
        <v>0</v>
      </c>
      <c r="AF33" s="2"/>
      <c r="AG33" s="2"/>
      <c r="AH33" s="9"/>
      <c r="AI33" s="2">
        <f t="shared" si="9"/>
        <v>0</v>
      </c>
      <c r="AJ33" s="2"/>
      <c r="AK33" s="2"/>
      <c r="AL33" s="9"/>
      <c r="AM33" s="2">
        <f t="shared" si="10"/>
        <v>0</v>
      </c>
      <c r="AN33" s="2"/>
      <c r="AO33" s="2"/>
      <c r="AP33" s="9"/>
      <c r="AQ33" s="2">
        <f t="shared" si="11"/>
        <v>0</v>
      </c>
      <c r="AR33" s="2"/>
      <c r="AS33" s="2"/>
      <c r="AT33" s="9"/>
      <c r="AU33" s="2">
        <f t="shared" si="12"/>
        <v>0</v>
      </c>
      <c r="AV33" s="2"/>
      <c r="AW33" s="2"/>
      <c r="AX33" s="9"/>
      <c r="AY33" s="2">
        <f t="shared" si="13"/>
        <v>0</v>
      </c>
      <c r="AZ33" s="2"/>
      <c r="BA33" s="2"/>
      <c r="BB33" s="9"/>
      <c r="BC33" s="2">
        <f>BE33*BD33</f>
        <v>0</v>
      </c>
      <c r="BD33" s="2"/>
      <c r="BE33" s="2"/>
      <c r="BF33" s="9"/>
    </row>
    <row r="34" spans="1:58" ht="12.75">
      <c r="A34" s="2" t="s">
        <v>45</v>
      </c>
      <c r="B34" s="2">
        <f t="shared" si="0"/>
        <v>5</v>
      </c>
      <c r="C34" s="2">
        <f t="shared" si="1"/>
        <v>0</v>
      </c>
      <c r="D34" s="2"/>
      <c r="E34" s="2"/>
      <c r="F34" s="9"/>
      <c r="G34" s="2">
        <f t="shared" si="2"/>
        <v>3</v>
      </c>
      <c r="H34" s="2">
        <v>1</v>
      </c>
      <c r="I34" s="2">
        <v>3</v>
      </c>
      <c r="J34" s="9" t="s">
        <v>49</v>
      </c>
      <c r="K34" s="2">
        <f t="shared" si="3"/>
        <v>0</v>
      </c>
      <c r="L34" s="2"/>
      <c r="M34" s="2"/>
      <c r="N34" s="9"/>
      <c r="O34" s="2">
        <f t="shared" si="4"/>
        <v>2</v>
      </c>
      <c r="P34" s="2">
        <v>1</v>
      </c>
      <c r="Q34" s="2">
        <v>2</v>
      </c>
      <c r="R34" s="9" t="s">
        <v>21</v>
      </c>
      <c r="S34" s="2">
        <f t="shared" si="5"/>
        <v>0</v>
      </c>
      <c r="T34" s="2"/>
      <c r="U34" s="2"/>
      <c r="V34" s="9"/>
      <c r="W34" s="2">
        <f t="shared" si="6"/>
        <v>0</v>
      </c>
      <c r="X34" s="2"/>
      <c r="Y34" s="2"/>
      <c r="Z34" s="9"/>
      <c r="AA34" s="2">
        <f t="shared" si="7"/>
        <v>0</v>
      </c>
      <c r="AB34" s="2"/>
      <c r="AC34" s="2"/>
      <c r="AD34" s="9"/>
      <c r="AE34" s="2">
        <f t="shared" si="8"/>
        <v>0</v>
      </c>
      <c r="AF34" s="2"/>
      <c r="AG34" s="2"/>
      <c r="AH34" s="9"/>
      <c r="AI34" s="2">
        <f t="shared" si="9"/>
        <v>0</v>
      </c>
      <c r="AJ34" s="2"/>
      <c r="AK34" s="2"/>
      <c r="AL34" s="9"/>
      <c r="AM34" s="2">
        <f t="shared" si="10"/>
        <v>0</v>
      </c>
      <c r="AN34" s="2"/>
      <c r="AO34" s="2"/>
      <c r="AP34" s="9"/>
      <c r="AQ34" s="2">
        <f t="shared" si="11"/>
        <v>0</v>
      </c>
      <c r="AR34" s="2"/>
      <c r="AS34" s="2"/>
      <c r="AT34" s="9"/>
      <c r="AU34" s="2">
        <f t="shared" si="12"/>
        <v>0</v>
      </c>
      <c r="AV34" s="2"/>
      <c r="AW34" s="2"/>
      <c r="AX34" s="9"/>
      <c r="AY34" s="2">
        <f t="shared" si="13"/>
        <v>0</v>
      </c>
      <c r="AZ34" s="2"/>
      <c r="BA34" s="2"/>
      <c r="BB34" s="9"/>
      <c r="BC34" s="2">
        <f>BE34*BD34</f>
        <v>0</v>
      </c>
      <c r="BD34" s="2"/>
      <c r="BE34" s="2"/>
      <c r="BF34" s="9"/>
    </row>
    <row r="35" spans="1:58" ht="12.75">
      <c r="A35" s="2" t="s">
        <v>45</v>
      </c>
      <c r="B35" s="2">
        <f t="shared" si="0"/>
        <v>6</v>
      </c>
      <c r="C35" s="2"/>
      <c r="D35" s="2"/>
      <c r="E35" s="2"/>
      <c r="F35" s="9"/>
      <c r="G35" s="2">
        <f t="shared" si="2"/>
        <v>6</v>
      </c>
      <c r="H35" s="2">
        <v>2</v>
      </c>
      <c r="I35" s="2">
        <v>3</v>
      </c>
      <c r="J35" s="9" t="s">
        <v>50</v>
      </c>
      <c r="K35" s="2"/>
      <c r="L35" s="2"/>
      <c r="M35" s="2"/>
      <c r="N35" s="9"/>
      <c r="O35" s="2"/>
      <c r="P35" s="2"/>
      <c r="Q35" s="2"/>
      <c r="R35" s="9"/>
      <c r="S35" s="2"/>
      <c r="T35" s="2"/>
      <c r="U35" s="2"/>
      <c r="V35" s="9"/>
      <c r="W35" s="2"/>
      <c r="X35" s="2"/>
      <c r="Y35" s="2"/>
      <c r="Z35" s="9"/>
      <c r="AA35" s="2"/>
      <c r="AB35" s="2"/>
      <c r="AC35" s="2"/>
      <c r="AD35" s="9"/>
      <c r="AE35" s="2"/>
      <c r="AF35" s="2"/>
      <c r="AG35" s="2"/>
      <c r="AH35" s="9"/>
      <c r="AI35" s="2"/>
      <c r="AJ35" s="2"/>
      <c r="AK35" s="2"/>
      <c r="AL35" s="9"/>
      <c r="AM35" s="2"/>
      <c r="AN35" s="2"/>
      <c r="AO35" s="2"/>
      <c r="AP35" s="9"/>
      <c r="AQ35" s="2"/>
      <c r="AR35" s="2"/>
      <c r="AS35" s="2"/>
      <c r="AT35" s="9"/>
      <c r="AU35" s="2"/>
      <c r="AV35" s="2"/>
      <c r="AW35" s="2"/>
      <c r="AX35" s="9"/>
      <c r="AY35" s="2"/>
      <c r="AZ35" s="2"/>
      <c r="BA35" s="2"/>
      <c r="BB35" s="9"/>
      <c r="BC35" s="2"/>
      <c r="BD35" s="2"/>
      <c r="BE35" s="2"/>
      <c r="BF35" s="9"/>
    </row>
    <row r="36" spans="1:58" ht="12.75">
      <c r="A36" s="2" t="s">
        <v>71</v>
      </c>
      <c r="B36" s="2">
        <f t="shared" si="0"/>
        <v>3</v>
      </c>
      <c r="C36" s="2"/>
      <c r="D36" s="2"/>
      <c r="E36" s="2"/>
      <c r="F36" s="9"/>
      <c r="G36" s="2"/>
      <c r="H36" s="2"/>
      <c r="I36" s="2"/>
      <c r="J36" s="9"/>
      <c r="K36" s="2"/>
      <c r="L36" s="2"/>
      <c r="M36" s="2"/>
      <c r="N36" s="9"/>
      <c r="O36" s="2">
        <v>1</v>
      </c>
      <c r="P36" s="2"/>
      <c r="Q36" s="2"/>
      <c r="R36" s="9" t="s">
        <v>72</v>
      </c>
      <c r="S36" s="2"/>
      <c r="T36" s="2"/>
      <c r="U36" s="2"/>
      <c r="V36" s="9"/>
      <c r="W36" s="2">
        <v>2</v>
      </c>
      <c r="X36" s="2"/>
      <c r="Y36" s="2"/>
      <c r="Z36" s="9" t="s">
        <v>81</v>
      </c>
      <c r="AA36" s="2"/>
      <c r="AB36" s="2"/>
      <c r="AC36" s="2"/>
      <c r="AD36" s="9"/>
      <c r="AE36" s="2"/>
      <c r="AF36" s="2"/>
      <c r="AG36" s="2"/>
      <c r="AH36" s="9"/>
      <c r="AI36" s="2"/>
      <c r="AJ36" s="2"/>
      <c r="AK36" s="2"/>
      <c r="AL36" s="9"/>
      <c r="AM36" s="2"/>
      <c r="AN36" s="2"/>
      <c r="AO36" s="2"/>
      <c r="AP36" s="9"/>
      <c r="AQ36" s="2"/>
      <c r="AR36" s="2"/>
      <c r="AS36" s="2"/>
      <c r="AT36" s="9"/>
      <c r="AU36" s="2"/>
      <c r="AV36" s="2"/>
      <c r="AW36" s="2"/>
      <c r="AX36" s="9"/>
      <c r="AY36" s="2"/>
      <c r="AZ36" s="2"/>
      <c r="BA36" s="2"/>
      <c r="BB36" s="9"/>
      <c r="BC36" s="2">
        <v>24</v>
      </c>
      <c r="BD36" s="2"/>
      <c r="BE36" s="2"/>
      <c r="BF36" s="9"/>
    </row>
    <row r="37" spans="1:58" ht="12.75">
      <c r="A37" s="2" t="s">
        <v>61</v>
      </c>
      <c r="B37" s="2">
        <f t="shared" si="0"/>
        <v>24</v>
      </c>
      <c r="C37" s="2"/>
      <c r="D37" s="2"/>
      <c r="E37" s="2"/>
      <c r="F37" s="9"/>
      <c r="G37" s="2"/>
      <c r="H37" s="2"/>
      <c r="I37" s="2"/>
      <c r="J37" s="9"/>
      <c r="K37" s="28">
        <f>B19</f>
        <v>1</v>
      </c>
      <c r="L37" s="2"/>
      <c r="M37" s="2"/>
      <c r="N37" s="9" t="s">
        <v>62</v>
      </c>
      <c r="O37" s="2"/>
      <c r="P37" s="2"/>
      <c r="Q37" s="2"/>
      <c r="R37" s="9"/>
      <c r="S37" s="2"/>
      <c r="T37" s="2"/>
      <c r="U37" s="2"/>
      <c r="V37" s="9"/>
      <c r="W37" s="2"/>
      <c r="X37" s="2"/>
      <c r="Y37" s="2"/>
      <c r="Z37" s="9"/>
      <c r="AA37" s="2"/>
      <c r="AB37" s="2"/>
      <c r="AC37" s="2"/>
      <c r="AD37" s="9"/>
      <c r="AE37" s="28">
        <f>B15</f>
        <v>3</v>
      </c>
      <c r="AF37" s="2"/>
      <c r="AG37" s="2"/>
      <c r="AH37" s="9" t="s">
        <v>60</v>
      </c>
      <c r="AI37" s="28">
        <f>B14</f>
        <v>2</v>
      </c>
      <c r="AJ37" s="2"/>
      <c r="AK37" s="2"/>
      <c r="AL37" s="9" t="s">
        <v>60</v>
      </c>
      <c r="AM37" s="28">
        <f>B16</f>
        <v>1</v>
      </c>
      <c r="AN37" s="2"/>
      <c r="AO37" s="2"/>
      <c r="AP37" s="9" t="s">
        <v>83</v>
      </c>
      <c r="AQ37" s="2"/>
      <c r="AR37" s="2"/>
      <c r="AS37" s="2"/>
      <c r="AT37" s="9"/>
      <c r="AU37" s="28">
        <f>B18</f>
        <v>2</v>
      </c>
      <c r="AV37" s="2"/>
      <c r="AW37" s="2"/>
      <c r="AX37" s="9" t="s">
        <v>39</v>
      </c>
      <c r="AY37" s="28">
        <f>B17</f>
        <v>15</v>
      </c>
      <c r="AZ37" s="2"/>
      <c r="BA37" s="2"/>
      <c r="BB37" s="9" t="s">
        <v>84</v>
      </c>
      <c r="BC37" s="28"/>
      <c r="BD37" s="2"/>
      <c r="BE37" s="2"/>
      <c r="BF37" s="9"/>
    </row>
    <row r="38" spans="1:58" ht="12.75">
      <c r="A38" s="2" t="s">
        <v>61</v>
      </c>
      <c r="B38" s="2">
        <f t="shared" si="0"/>
        <v>2</v>
      </c>
      <c r="C38" s="2"/>
      <c r="D38" s="2"/>
      <c r="E38" s="2"/>
      <c r="F38" s="9"/>
      <c r="G38" s="2"/>
      <c r="H38" s="2"/>
      <c r="I38" s="2"/>
      <c r="J38" s="9"/>
      <c r="K38" s="2"/>
      <c r="L38" s="2"/>
      <c r="M38" s="2"/>
      <c r="N38" s="9"/>
      <c r="O38" s="2"/>
      <c r="P38" s="2"/>
      <c r="Q38" s="2"/>
      <c r="R38" s="9"/>
      <c r="S38" s="2"/>
      <c r="T38" s="2"/>
      <c r="U38" s="2"/>
      <c r="V38" s="9"/>
      <c r="W38" s="2"/>
      <c r="X38" s="2"/>
      <c r="Y38" s="2"/>
      <c r="Z38" s="9"/>
      <c r="AA38" s="2"/>
      <c r="AB38" s="2"/>
      <c r="AC38" s="2"/>
      <c r="AD38" s="9"/>
      <c r="AE38" s="2"/>
      <c r="AF38" s="2"/>
      <c r="AG38" s="2"/>
      <c r="AH38" s="9"/>
      <c r="AI38" s="2"/>
      <c r="AJ38" s="2"/>
      <c r="AK38" s="2"/>
      <c r="AL38" s="9"/>
      <c r="AM38" s="2"/>
      <c r="AN38" s="2"/>
      <c r="AO38" s="2"/>
      <c r="AP38" s="9"/>
      <c r="AQ38" s="2"/>
      <c r="AR38" s="2"/>
      <c r="AS38" s="2"/>
      <c r="AT38" s="9"/>
      <c r="AU38" s="2"/>
      <c r="AV38" s="2"/>
      <c r="AW38" s="2"/>
      <c r="AX38" s="9"/>
      <c r="AY38" s="28">
        <f>B20</f>
        <v>2</v>
      </c>
      <c r="AZ38" s="2"/>
      <c r="BA38" s="2"/>
      <c r="BB38" s="9" t="s">
        <v>63</v>
      </c>
      <c r="BC38" s="28"/>
      <c r="BD38" s="2"/>
      <c r="BE38" s="2"/>
      <c r="BF38" s="9"/>
    </row>
    <row r="39" spans="1:58" ht="12.75">
      <c r="A39" s="27" t="s">
        <v>6</v>
      </c>
      <c r="B39" s="13">
        <f>SUM(B24:B38)</f>
        <v>703</v>
      </c>
      <c r="C39" s="4">
        <f>SUM(C24:C38)</f>
        <v>93</v>
      </c>
      <c r="D39" s="4"/>
      <c r="F39" s="10"/>
      <c r="G39" s="4">
        <f>SUM(G24:G38)</f>
        <v>127</v>
      </c>
      <c r="H39" s="4"/>
      <c r="J39" s="10"/>
      <c r="K39" s="4">
        <f>SUM(K24:K38)</f>
        <v>76</v>
      </c>
      <c r="L39" s="4"/>
      <c r="N39" s="10"/>
      <c r="O39" s="4">
        <f>SUM(O24:O38)</f>
        <v>86</v>
      </c>
      <c r="P39" s="4"/>
      <c r="R39" s="10"/>
      <c r="S39" s="4">
        <f>SUM(S24:S38)</f>
        <v>36</v>
      </c>
      <c r="T39" s="4"/>
      <c r="V39" s="10"/>
      <c r="W39" s="4">
        <f>SUM(W24:W38)</f>
        <v>11</v>
      </c>
      <c r="X39" s="4"/>
      <c r="Z39" s="10"/>
      <c r="AA39" s="4">
        <f>SUM(AA24:AA38)</f>
        <v>6</v>
      </c>
      <c r="AB39" s="4"/>
      <c r="AD39" s="10"/>
      <c r="AE39" s="4">
        <f>SUM(AE24:AE38)</f>
        <v>45</v>
      </c>
      <c r="AF39" s="4"/>
      <c r="AH39" s="10"/>
      <c r="AI39" s="4">
        <f>SUM(AI24:AI38)</f>
        <v>35</v>
      </c>
      <c r="AJ39" s="4"/>
      <c r="AL39" s="10"/>
      <c r="AM39" s="4">
        <f>SUM(AM24:AM38)</f>
        <v>43</v>
      </c>
      <c r="AN39" s="4"/>
      <c r="AP39" s="10"/>
      <c r="AQ39" s="4">
        <f>SUM(AQ24:AQ38)</f>
        <v>24</v>
      </c>
      <c r="AR39" s="4"/>
      <c r="AT39" s="10"/>
      <c r="AU39" s="4">
        <f>SUM(AU24:AU38)</f>
        <v>26</v>
      </c>
      <c r="AV39" s="4"/>
      <c r="AX39" s="10"/>
      <c r="AY39" s="4">
        <f>SUM(AY24:AY38)</f>
        <v>95</v>
      </c>
      <c r="AZ39" s="4"/>
      <c r="BB39" s="10"/>
      <c r="BC39" s="4">
        <f>SUM(BC24:BC38)</f>
        <v>24</v>
      </c>
      <c r="BD39" s="4"/>
      <c r="BF39" s="10"/>
    </row>
    <row r="40" spans="1:58" ht="12.75">
      <c r="A40" s="5"/>
      <c r="B40" s="13"/>
      <c r="C40" s="4"/>
      <c r="D40" s="4"/>
      <c r="F40" s="10"/>
      <c r="G40" s="4"/>
      <c r="H40" s="4"/>
      <c r="J40" s="10"/>
      <c r="K40" s="4"/>
      <c r="L40" s="4"/>
      <c r="N40" s="10"/>
      <c r="O40" s="4"/>
      <c r="P40" s="4"/>
      <c r="R40" s="10"/>
      <c r="S40" s="4"/>
      <c r="T40" s="4"/>
      <c r="V40" s="10"/>
      <c r="W40" s="4"/>
      <c r="X40" s="4"/>
      <c r="Z40" s="10"/>
      <c r="AA40" s="4"/>
      <c r="AB40" s="4"/>
      <c r="AD40" s="10"/>
      <c r="AE40" s="4"/>
      <c r="AF40" s="4"/>
      <c r="AH40" s="10"/>
      <c r="AI40" s="4"/>
      <c r="AJ40" s="4"/>
      <c r="AL40" s="10"/>
      <c r="AM40" s="4"/>
      <c r="AN40" s="4"/>
      <c r="AP40" s="10"/>
      <c r="AQ40" s="4"/>
      <c r="AR40" s="4"/>
      <c r="AT40" s="10"/>
      <c r="AU40" s="4"/>
      <c r="AV40" s="4"/>
      <c r="AX40" s="10"/>
      <c r="AY40" s="4"/>
      <c r="AZ40" s="4"/>
      <c r="BB40" s="10"/>
      <c r="BC40" s="4"/>
      <c r="BD40" s="4"/>
      <c r="BF40" s="10"/>
    </row>
    <row r="41" spans="1:58" s="17" customFormat="1" ht="12.75">
      <c r="A41" s="7" t="s">
        <v>8</v>
      </c>
      <c r="B41" s="15"/>
      <c r="C41" s="1" t="s">
        <v>67</v>
      </c>
      <c r="D41" s="1" t="s">
        <v>31</v>
      </c>
      <c r="E41" s="16" t="s">
        <v>0</v>
      </c>
      <c r="F41" s="11" t="s">
        <v>5</v>
      </c>
      <c r="G41" s="1" t="s">
        <v>67</v>
      </c>
      <c r="H41" s="1" t="s">
        <v>31</v>
      </c>
      <c r="I41" s="16" t="s">
        <v>0</v>
      </c>
      <c r="J41" s="11" t="s">
        <v>5</v>
      </c>
      <c r="K41" s="1" t="s">
        <v>67</v>
      </c>
      <c r="L41" s="1" t="s">
        <v>31</v>
      </c>
      <c r="M41" s="16" t="s">
        <v>0</v>
      </c>
      <c r="N41" s="11" t="s">
        <v>5</v>
      </c>
      <c r="O41" s="1" t="s">
        <v>67</v>
      </c>
      <c r="P41" s="1" t="s">
        <v>31</v>
      </c>
      <c r="Q41" s="16" t="s">
        <v>0</v>
      </c>
      <c r="R41" s="11" t="s">
        <v>5</v>
      </c>
      <c r="S41" s="1" t="s">
        <v>67</v>
      </c>
      <c r="T41" s="1" t="s">
        <v>31</v>
      </c>
      <c r="U41" s="16" t="s">
        <v>0</v>
      </c>
      <c r="V41" s="11" t="s">
        <v>5</v>
      </c>
      <c r="W41" s="1" t="s">
        <v>67</v>
      </c>
      <c r="X41" s="1" t="s">
        <v>31</v>
      </c>
      <c r="Y41" s="16" t="s">
        <v>0</v>
      </c>
      <c r="Z41" s="11" t="s">
        <v>5</v>
      </c>
      <c r="AA41" s="1" t="s">
        <v>67</v>
      </c>
      <c r="AB41" s="1" t="s">
        <v>31</v>
      </c>
      <c r="AC41" s="16" t="s">
        <v>0</v>
      </c>
      <c r="AD41" s="11" t="s">
        <v>5</v>
      </c>
      <c r="AE41" s="1" t="s">
        <v>67</v>
      </c>
      <c r="AF41" s="1" t="s">
        <v>31</v>
      </c>
      <c r="AG41" s="16" t="s">
        <v>0</v>
      </c>
      <c r="AH41" s="11" t="s">
        <v>5</v>
      </c>
      <c r="AI41" s="1" t="s">
        <v>67</v>
      </c>
      <c r="AJ41" s="1" t="s">
        <v>31</v>
      </c>
      <c r="AK41" s="16" t="s">
        <v>0</v>
      </c>
      <c r="AL41" s="11" t="s">
        <v>5</v>
      </c>
      <c r="AM41" s="1" t="s">
        <v>67</v>
      </c>
      <c r="AN41" s="1" t="s">
        <v>31</v>
      </c>
      <c r="AO41" s="16" t="s">
        <v>0</v>
      </c>
      <c r="AP41" s="11" t="s">
        <v>5</v>
      </c>
      <c r="AQ41" s="1" t="s">
        <v>67</v>
      </c>
      <c r="AR41" s="1" t="s">
        <v>31</v>
      </c>
      <c r="AS41" s="16" t="s">
        <v>0</v>
      </c>
      <c r="AT41" s="11" t="s">
        <v>5</v>
      </c>
      <c r="AU41" s="1" t="s">
        <v>67</v>
      </c>
      <c r="AV41" s="1" t="s">
        <v>31</v>
      </c>
      <c r="AW41" s="16" t="s">
        <v>0</v>
      </c>
      <c r="AX41" s="11" t="s">
        <v>5</v>
      </c>
      <c r="AY41" s="1" t="s">
        <v>67</v>
      </c>
      <c r="AZ41" s="1" t="s">
        <v>31</v>
      </c>
      <c r="BA41" s="16" t="s">
        <v>0</v>
      </c>
      <c r="BB41" s="11" t="s">
        <v>5</v>
      </c>
      <c r="BC41" s="1" t="s">
        <v>67</v>
      </c>
      <c r="BD41" s="1" t="s">
        <v>31</v>
      </c>
      <c r="BE41" s="16" t="s">
        <v>0</v>
      </c>
      <c r="BF41" s="11" t="s">
        <v>5</v>
      </c>
    </row>
    <row r="42" spans="1:58" ht="12.75">
      <c r="A42" s="14"/>
      <c r="B42" s="2"/>
      <c r="C42" s="2">
        <v>4</v>
      </c>
      <c r="D42" s="2">
        <v>3</v>
      </c>
      <c r="E42" s="2">
        <v>18</v>
      </c>
      <c r="F42" s="12" t="s">
        <v>9</v>
      </c>
      <c r="G42" s="2">
        <v>4</v>
      </c>
      <c r="H42" s="2">
        <v>4</v>
      </c>
      <c r="I42" s="2">
        <v>18</v>
      </c>
      <c r="J42" s="12" t="s">
        <v>9</v>
      </c>
      <c r="K42" s="2">
        <v>4</v>
      </c>
      <c r="L42" s="2">
        <v>2</v>
      </c>
      <c r="M42" s="2">
        <v>18</v>
      </c>
      <c r="N42" s="12" t="s">
        <v>9</v>
      </c>
      <c r="O42" s="2">
        <v>4</v>
      </c>
      <c r="P42" s="2">
        <v>4</v>
      </c>
      <c r="Q42" s="2">
        <v>18</v>
      </c>
      <c r="R42" s="12" t="s">
        <v>9</v>
      </c>
      <c r="S42" s="2">
        <v>4</v>
      </c>
      <c r="T42" s="2">
        <v>2</v>
      </c>
      <c r="U42" s="2">
        <v>18</v>
      </c>
      <c r="V42" s="12" t="s">
        <v>9</v>
      </c>
      <c r="W42" s="2">
        <v>4</v>
      </c>
      <c r="X42" s="2"/>
      <c r="Y42" s="2">
        <v>18</v>
      </c>
      <c r="Z42" s="12" t="s">
        <v>9</v>
      </c>
      <c r="AA42" s="2">
        <v>4</v>
      </c>
      <c r="AB42" s="2"/>
      <c r="AC42" s="2">
        <v>18</v>
      </c>
      <c r="AD42" s="12" t="s">
        <v>9</v>
      </c>
      <c r="AE42" s="2">
        <v>4</v>
      </c>
      <c r="AF42" s="2">
        <v>2</v>
      </c>
      <c r="AG42" s="2">
        <v>18</v>
      </c>
      <c r="AH42" s="12" t="s">
        <v>9</v>
      </c>
      <c r="AI42" s="2">
        <v>4</v>
      </c>
      <c r="AJ42" s="2">
        <v>2</v>
      </c>
      <c r="AK42" s="2">
        <v>18</v>
      </c>
      <c r="AL42" s="12" t="s">
        <v>9</v>
      </c>
      <c r="AM42" s="2">
        <v>4</v>
      </c>
      <c r="AN42" s="2">
        <v>1</v>
      </c>
      <c r="AO42" s="2">
        <v>18</v>
      </c>
      <c r="AP42" s="12" t="s">
        <v>9</v>
      </c>
      <c r="AQ42" s="2">
        <v>4</v>
      </c>
      <c r="AR42" s="2">
        <v>1</v>
      </c>
      <c r="AS42" s="2">
        <v>18</v>
      </c>
      <c r="AT42" s="12" t="s">
        <v>9</v>
      </c>
      <c r="AU42" s="2">
        <v>4</v>
      </c>
      <c r="AV42" s="2"/>
      <c r="AW42" s="2">
        <v>18</v>
      </c>
      <c r="AX42" s="12" t="s">
        <v>9</v>
      </c>
      <c r="AY42" s="2">
        <v>4</v>
      </c>
      <c r="AZ42" s="2">
        <v>4</v>
      </c>
      <c r="BA42" s="2">
        <v>20</v>
      </c>
      <c r="BB42" s="12" t="s">
        <v>9</v>
      </c>
      <c r="BC42" s="2">
        <v>3</v>
      </c>
      <c r="BD42" s="2">
        <v>1</v>
      </c>
      <c r="BE42" s="2">
        <v>21</v>
      </c>
      <c r="BF42" s="12" t="s">
        <v>86</v>
      </c>
    </row>
    <row r="43" spans="1:58" ht="12.75">
      <c r="A43" s="14"/>
      <c r="B43" s="2"/>
      <c r="C43" s="2">
        <v>4</v>
      </c>
      <c r="D43" s="2">
        <v>2</v>
      </c>
      <c r="E43" s="2">
        <v>15</v>
      </c>
      <c r="F43" s="12" t="s">
        <v>10</v>
      </c>
      <c r="G43" s="2">
        <v>4</v>
      </c>
      <c r="H43" s="2"/>
      <c r="I43" s="2">
        <v>15</v>
      </c>
      <c r="J43" s="12" t="s">
        <v>10</v>
      </c>
      <c r="K43" s="2">
        <v>4</v>
      </c>
      <c r="L43" s="2"/>
      <c r="M43" s="2">
        <v>15</v>
      </c>
      <c r="N43" s="12" t="s">
        <v>10</v>
      </c>
      <c r="O43" s="2">
        <v>4</v>
      </c>
      <c r="P43" s="2"/>
      <c r="Q43" s="2">
        <v>15</v>
      </c>
      <c r="R43" s="12" t="s">
        <v>10</v>
      </c>
      <c r="S43" s="2">
        <v>4</v>
      </c>
      <c r="T43" s="2"/>
      <c r="U43" s="2">
        <v>15</v>
      </c>
      <c r="V43" s="12" t="s">
        <v>10</v>
      </c>
      <c r="W43" s="2">
        <v>4</v>
      </c>
      <c r="X43" s="2"/>
      <c r="Y43" s="2">
        <v>15</v>
      </c>
      <c r="Z43" s="12" t="s">
        <v>10</v>
      </c>
      <c r="AA43" s="2">
        <v>4</v>
      </c>
      <c r="AB43" s="2"/>
      <c r="AC43" s="2">
        <v>15</v>
      </c>
      <c r="AD43" s="12" t="s">
        <v>10</v>
      </c>
      <c r="AE43" s="2">
        <v>4</v>
      </c>
      <c r="AF43" s="2"/>
      <c r="AG43" s="2">
        <v>15</v>
      </c>
      <c r="AH43" s="12" t="s">
        <v>10</v>
      </c>
      <c r="AI43" s="2">
        <v>4</v>
      </c>
      <c r="AJ43" s="2"/>
      <c r="AK43" s="2">
        <v>15</v>
      </c>
      <c r="AL43" s="12" t="s">
        <v>10</v>
      </c>
      <c r="AM43" s="2">
        <v>4</v>
      </c>
      <c r="AN43" s="2"/>
      <c r="AO43" s="2">
        <v>15</v>
      </c>
      <c r="AP43" s="12" t="s">
        <v>10</v>
      </c>
      <c r="AQ43" s="2">
        <v>4</v>
      </c>
      <c r="AR43" s="2"/>
      <c r="AS43" s="2">
        <v>15</v>
      </c>
      <c r="AT43" s="12" t="s">
        <v>10</v>
      </c>
      <c r="AU43" s="2">
        <v>4</v>
      </c>
      <c r="AV43" s="2"/>
      <c r="AW43" s="2">
        <v>15</v>
      </c>
      <c r="AX43" s="12" t="s">
        <v>10</v>
      </c>
      <c r="AY43" s="2">
        <v>4</v>
      </c>
      <c r="AZ43" s="2"/>
      <c r="BA43" s="2">
        <v>15</v>
      </c>
      <c r="BB43" s="12" t="s">
        <v>10</v>
      </c>
      <c r="BC43" s="2">
        <v>4</v>
      </c>
      <c r="BD43" s="2"/>
      <c r="BE43" s="2"/>
      <c r="BF43" s="12"/>
    </row>
    <row r="44" spans="1:58" ht="12.75">
      <c r="A44" s="14"/>
      <c r="B44" s="2"/>
      <c r="C44" s="2">
        <v>0</v>
      </c>
      <c r="D44" s="2"/>
      <c r="E44" s="2">
        <v>14</v>
      </c>
      <c r="F44" s="12" t="s">
        <v>11</v>
      </c>
      <c r="G44" s="2">
        <v>0</v>
      </c>
      <c r="H44" s="2">
        <v>1</v>
      </c>
      <c r="I44" s="2">
        <v>14</v>
      </c>
      <c r="J44" s="12" t="s">
        <v>11</v>
      </c>
      <c r="K44" s="2">
        <v>0</v>
      </c>
      <c r="L44" s="2">
        <v>1</v>
      </c>
      <c r="M44" s="2">
        <v>14</v>
      </c>
      <c r="N44" s="12" t="s">
        <v>11</v>
      </c>
      <c r="O44" s="2">
        <v>0</v>
      </c>
      <c r="P44" s="2"/>
      <c r="Q44" s="2">
        <v>14</v>
      </c>
      <c r="R44" s="12" t="s">
        <v>11</v>
      </c>
      <c r="S44" s="2">
        <v>0</v>
      </c>
      <c r="T44" s="2"/>
      <c r="U44" s="2">
        <v>14</v>
      </c>
      <c r="V44" s="12" t="s">
        <v>11</v>
      </c>
      <c r="W44" s="2">
        <v>0</v>
      </c>
      <c r="X44" s="2"/>
      <c r="Y44" s="2">
        <v>14</v>
      </c>
      <c r="Z44" s="12" t="s">
        <v>11</v>
      </c>
      <c r="AA44" s="2">
        <v>0</v>
      </c>
      <c r="AB44" s="2"/>
      <c r="AC44" s="2">
        <v>14</v>
      </c>
      <c r="AD44" s="12" t="s">
        <v>11</v>
      </c>
      <c r="AE44" s="2">
        <v>0</v>
      </c>
      <c r="AF44" s="2"/>
      <c r="AG44" s="2">
        <v>14</v>
      </c>
      <c r="AH44" s="12" t="s">
        <v>11</v>
      </c>
      <c r="AI44" s="2">
        <v>0</v>
      </c>
      <c r="AJ44" s="2"/>
      <c r="AK44" s="2">
        <v>14</v>
      </c>
      <c r="AL44" s="12" t="s">
        <v>11</v>
      </c>
      <c r="AM44" s="2">
        <v>0</v>
      </c>
      <c r="AN44" s="2">
        <v>1</v>
      </c>
      <c r="AO44" s="2">
        <v>14</v>
      </c>
      <c r="AP44" s="12" t="s">
        <v>11</v>
      </c>
      <c r="AQ44" s="2">
        <v>0</v>
      </c>
      <c r="AR44" s="2"/>
      <c r="AS44" s="2">
        <v>14</v>
      </c>
      <c r="AT44" s="12" t="s">
        <v>11</v>
      </c>
      <c r="AU44" s="2">
        <v>0</v>
      </c>
      <c r="AV44" s="2">
        <v>1</v>
      </c>
      <c r="AW44" s="2">
        <v>14</v>
      </c>
      <c r="AX44" s="12" t="s">
        <v>11</v>
      </c>
      <c r="AY44" s="2">
        <v>0</v>
      </c>
      <c r="AZ44" s="2"/>
      <c r="BA44" s="2">
        <v>14</v>
      </c>
      <c r="BB44" s="12" t="s">
        <v>11</v>
      </c>
      <c r="BC44" s="2">
        <v>0</v>
      </c>
      <c r="BD44" s="2"/>
      <c r="BE44" s="2"/>
      <c r="BF44" s="12"/>
    </row>
    <row r="45" spans="1:58" ht="12.75">
      <c r="A45" s="14"/>
      <c r="B45" s="2"/>
      <c r="C45" s="2">
        <v>0</v>
      </c>
      <c r="D45" s="2"/>
      <c r="E45" s="2">
        <v>13</v>
      </c>
      <c r="F45" s="12" t="s">
        <v>12</v>
      </c>
      <c r="G45" s="2">
        <v>0</v>
      </c>
      <c r="H45" s="2"/>
      <c r="I45" s="2">
        <v>13</v>
      </c>
      <c r="J45" s="12" t="s">
        <v>12</v>
      </c>
      <c r="K45" s="2">
        <v>0</v>
      </c>
      <c r="L45" s="2">
        <v>1</v>
      </c>
      <c r="M45" s="2">
        <v>13</v>
      </c>
      <c r="N45" s="12" t="s">
        <v>12</v>
      </c>
      <c r="O45" s="2">
        <v>0</v>
      </c>
      <c r="P45" s="2"/>
      <c r="Q45" s="2">
        <v>13</v>
      </c>
      <c r="R45" s="12" t="s">
        <v>12</v>
      </c>
      <c r="S45" s="2">
        <v>0</v>
      </c>
      <c r="T45" s="2"/>
      <c r="U45" s="2">
        <v>13</v>
      </c>
      <c r="V45" s="12" t="s">
        <v>12</v>
      </c>
      <c r="W45" s="2">
        <v>0</v>
      </c>
      <c r="X45" s="2"/>
      <c r="Y45" s="2">
        <v>13</v>
      </c>
      <c r="Z45" s="12" t="s">
        <v>12</v>
      </c>
      <c r="AA45" s="2">
        <v>0</v>
      </c>
      <c r="AB45" s="2"/>
      <c r="AC45" s="2">
        <v>13</v>
      </c>
      <c r="AD45" s="12" t="s">
        <v>12</v>
      </c>
      <c r="AE45" s="2">
        <v>0</v>
      </c>
      <c r="AF45" s="2"/>
      <c r="AG45" s="2">
        <v>13</v>
      </c>
      <c r="AH45" s="12" t="s">
        <v>12</v>
      </c>
      <c r="AI45" s="2">
        <v>0</v>
      </c>
      <c r="AJ45" s="2"/>
      <c r="AK45" s="2">
        <v>13</v>
      </c>
      <c r="AL45" s="12" t="s">
        <v>12</v>
      </c>
      <c r="AM45" s="2">
        <v>0</v>
      </c>
      <c r="AN45" s="2"/>
      <c r="AO45" s="2">
        <v>13</v>
      </c>
      <c r="AP45" s="12" t="s">
        <v>12</v>
      </c>
      <c r="AQ45" s="2">
        <v>0</v>
      </c>
      <c r="AR45" s="2"/>
      <c r="AS45" s="2">
        <v>13</v>
      </c>
      <c r="AT45" s="12" t="s">
        <v>12</v>
      </c>
      <c r="AU45" s="2">
        <v>0</v>
      </c>
      <c r="AV45" s="2"/>
      <c r="AW45" s="2">
        <v>13</v>
      </c>
      <c r="AX45" s="12" t="s">
        <v>12</v>
      </c>
      <c r="AY45" s="2">
        <v>0</v>
      </c>
      <c r="AZ45" s="2"/>
      <c r="BA45" s="2">
        <v>13</v>
      </c>
      <c r="BB45" s="12" t="s">
        <v>12</v>
      </c>
      <c r="BC45" s="2">
        <v>0</v>
      </c>
      <c r="BD45" s="2"/>
      <c r="BE45" s="2"/>
      <c r="BF45" s="12"/>
    </row>
    <row r="46" spans="1:58" ht="12.75">
      <c r="A46" s="14"/>
      <c r="B46" s="2"/>
      <c r="C46" s="2"/>
      <c r="D46" s="2"/>
      <c r="E46" s="2"/>
      <c r="F46" s="12" t="s">
        <v>32</v>
      </c>
      <c r="G46" s="2"/>
      <c r="H46" s="2">
        <v>1</v>
      </c>
      <c r="I46" s="2">
        <v>9</v>
      </c>
      <c r="J46" s="12" t="s">
        <v>32</v>
      </c>
      <c r="K46" s="2"/>
      <c r="L46" s="2"/>
      <c r="M46" s="2"/>
      <c r="N46" s="12" t="s">
        <v>32</v>
      </c>
      <c r="O46" s="2"/>
      <c r="P46" s="2"/>
      <c r="Q46" s="2"/>
      <c r="R46" s="12" t="s">
        <v>32</v>
      </c>
      <c r="S46" s="2"/>
      <c r="T46" s="2"/>
      <c r="U46" s="2"/>
      <c r="V46" s="12" t="s">
        <v>32</v>
      </c>
      <c r="W46" s="2"/>
      <c r="X46" s="2"/>
      <c r="Y46" s="2"/>
      <c r="Z46" s="12" t="s">
        <v>32</v>
      </c>
      <c r="AA46" s="2"/>
      <c r="AB46" s="2"/>
      <c r="AC46" s="2"/>
      <c r="AD46" s="12" t="s">
        <v>32</v>
      </c>
      <c r="AE46" s="2"/>
      <c r="AF46" s="2">
        <v>1</v>
      </c>
      <c r="AG46" s="2">
        <v>9</v>
      </c>
      <c r="AH46" s="12" t="s">
        <v>32</v>
      </c>
      <c r="AI46" s="2"/>
      <c r="AJ46" s="2"/>
      <c r="AK46" s="2"/>
      <c r="AL46" s="12" t="s">
        <v>32</v>
      </c>
      <c r="AM46" s="2"/>
      <c r="AN46" s="2"/>
      <c r="AO46" s="2"/>
      <c r="AP46" s="12" t="s">
        <v>32</v>
      </c>
      <c r="AQ46" s="2"/>
      <c r="AR46" s="2"/>
      <c r="AS46" s="2"/>
      <c r="AT46" s="12" t="s">
        <v>32</v>
      </c>
      <c r="AU46" s="2"/>
      <c r="AV46" s="2"/>
      <c r="AW46" s="2"/>
      <c r="AX46" s="12" t="s">
        <v>32</v>
      </c>
      <c r="AY46" s="2"/>
      <c r="AZ46" s="2"/>
      <c r="BA46" s="2"/>
      <c r="BB46" s="12" t="s">
        <v>32</v>
      </c>
      <c r="BC46" s="2"/>
      <c r="BD46" s="2"/>
      <c r="BE46" s="2"/>
      <c r="BF46" s="12"/>
    </row>
    <row r="47" spans="1:58" ht="12.75">
      <c r="A47" s="14"/>
      <c r="B47" s="2"/>
      <c r="C47" s="2"/>
      <c r="D47" s="2"/>
      <c r="E47" s="2"/>
      <c r="F47" s="12" t="s">
        <v>33</v>
      </c>
      <c r="G47" s="2"/>
      <c r="H47" s="2"/>
      <c r="I47" s="2"/>
      <c r="J47" s="12" t="s">
        <v>33</v>
      </c>
      <c r="K47" s="2"/>
      <c r="L47" s="2"/>
      <c r="M47" s="2"/>
      <c r="N47" s="12" t="s">
        <v>33</v>
      </c>
      <c r="O47" s="2"/>
      <c r="P47" s="2"/>
      <c r="Q47" s="2"/>
      <c r="R47" s="12" t="s">
        <v>33</v>
      </c>
      <c r="S47" s="2"/>
      <c r="T47" s="2"/>
      <c r="U47" s="2"/>
      <c r="V47" s="12" t="s">
        <v>33</v>
      </c>
      <c r="W47" s="2"/>
      <c r="X47" s="2"/>
      <c r="Y47" s="2"/>
      <c r="Z47" s="12" t="s">
        <v>33</v>
      </c>
      <c r="AA47" s="2"/>
      <c r="AB47" s="2"/>
      <c r="AC47" s="2"/>
      <c r="AD47" s="12" t="s">
        <v>33</v>
      </c>
      <c r="AE47" s="2"/>
      <c r="AF47" s="2"/>
      <c r="AG47" s="2"/>
      <c r="AH47" s="12" t="s">
        <v>33</v>
      </c>
      <c r="AI47" s="2"/>
      <c r="AJ47" s="2"/>
      <c r="AK47" s="2"/>
      <c r="AL47" s="12" t="s">
        <v>33</v>
      </c>
      <c r="AM47" s="2"/>
      <c r="AN47" s="2"/>
      <c r="AO47" s="2"/>
      <c r="AP47" s="12" t="s">
        <v>33</v>
      </c>
      <c r="AQ47" s="2"/>
      <c r="AR47" s="2"/>
      <c r="AS47" s="2"/>
      <c r="AT47" s="12" t="s">
        <v>33</v>
      </c>
      <c r="AU47" s="2"/>
      <c r="AV47" s="2"/>
      <c r="AW47" s="2"/>
      <c r="AX47" s="12" t="s">
        <v>33</v>
      </c>
      <c r="AY47" s="2"/>
      <c r="AZ47" s="2"/>
      <c r="BA47" s="2"/>
      <c r="BB47" s="12" t="s">
        <v>33</v>
      </c>
      <c r="BC47" s="2"/>
      <c r="BD47" s="2"/>
      <c r="BE47" s="2"/>
      <c r="BF47" s="12"/>
    </row>
    <row r="48" spans="1:58" ht="12.75">
      <c r="A48" s="14"/>
      <c r="B48" s="2"/>
      <c r="C48" s="2"/>
      <c r="D48" s="2"/>
      <c r="E48" s="2"/>
      <c r="F48" s="12"/>
      <c r="G48" s="2"/>
      <c r="H48" s="2">
        <v>1</v>
      </c>
      <c r="I48" s="2">
        <v>16</v>
      </c>
      <c r="J48" s="12" t="s">
        <v>79</v>
      </c>
      <c r="K48" s="2"/>
      <c r="L48" s="2"/>
      <c r="M48" s="2"/>
      <c r="N48" s="12"/>
      <c r="O48" s="2"/>
      <c r="P48" s="2"/>
      <c r="Q48" s="2"/>
      <c r="R48" s="12"/>
      <c r="S48" s="2"/>
      <c r="T48" s="2"/>
      <c r="U48" s="2"/>
      <c r="V48" s="12"/>
      <c r="W48" s="2"/>
      <c r="X48" s="2"/>
      <c r="Y48" s="2"/>
      <c r="Z48" s="12"/>
      <c r="AA48" s="2"/>
      <c r="AB48" s="2"/>
      <c r="AC48" s="2"/>
      <c r="AD48" s="12"/>
      <c r="AE48" s="2"/>
      <c r="AF48" s="2"/>
      <c r="AG48" s="2"/>
      <c r="AH48" s="12"/>
      <c r="AI48" s="2"/>
      <c r="AJ48" s="2"/>
      <c r="AK48" s="2"/>
      <c r="AL48" s="12"/>
      <c r="AM48" s="2"/>
      <c r="AN48" s="2"/>
      <c r="AO48" s="2"/>
      <c r="AP48" s="12"/>
      <c r="AQ48" s="2"/>
      <c r="AR48" s="2"/>
      <c r="AS48" s="2"/>
      <c r="AT48" s="12"/>
      <c r="AU48" s="2"/>
      <c r="AV48" s="2"/>
      <c r="AW48" s="2"/>
      <c r="AX48" s="12"/>
      <c r="AY48" s="2"/>
      <c r="AZ48" s="2"/>
      <c r="BA48" s="2"/>
      <c r="BB48" s="12"/>
      <c r="BC48" s="2"/>
      <c r="BD48" s="2"/>
      <c r="BE48" s="2"/>
      <c r="BF48" s="12"/>
    </row>
    <row r="49" spans="1:58" ht="12.75">
      <c r="A49" s="14"/>
      <c r="B49" s="2"/>
      <c r="C49" s="2"/>
      <c r="D49" s="2"/>
      <c r="E49" s="2"/>
      <c r="F49" s="12" t="s">
        <v>13</v>
      </c>
      <c r="G49" s="2"/>
      <c r="H49" s="2">
        <v>1</v>
      </c>
      <c r="I49" s="2">
        <v>9</v>
      </c>
      <c r="J49" s="12" t="s">
        <v>13</v>
      </c>
      <c r="K49" s="2"/>
      <c r="L49" s="2">
        <v>1</v>
      </c>
      <c r="M49" s="2">
        <v>9</v>
      </c>
      <c r="N49" s="12" t="s">
        <v>13</v>
      </c>
      <c r="O49" s="2"/>
      <c r="P49" s="2">
        <v>1</v>
      </c>
      <c r="Q49" s="2">
        <v>9</v>
      </c>
      <c r="R49" s="12" t="s">
        <v>13</v>
      </c>
      <c r="S49" s="2"/>
      <c r="T49" s="2"/>
      <c r="U49" s="2"/>
      <c r="V49" s="12"/>
      <c r="W49" s="2">
        <v>2</v>
      </c>
      <c r="X49" s="2">
        <v>1</v>
      </c>
      <c r="Y49" s="2">
        <v>9</v>
      </c>
      <c r="Z49" s="12" t="s">
        <v>13</v>
      </c>
      <c r="AA49" s="2"/>
      <c r="AB49" s="2">
        <v>1</v>
      </c>
      <c r="AC49" s="2">
        <v>6</v>
      </c>
      <c r="AD49" s="12" t="s">
        <v>13</v>
      </c>
      <c r="AE49" s="2"/>
      <c r="AF49" s="2"/>
      <c r="AG49" s="2"/>
      <c r="AH49" s="12"/>
      <c r="AI49" s="2"/>
      <c r="AJ49" s="2"/>
      <c r="AK49" s="2"/>
      <c r="AL49" s="12"/>
      <c r="AM49" s="2"/>
      <c r="AN49" s="2">
        <v>1</v>
      </c>
      <c r="AO49" s="2">
        <v>9</v>
      </c>
      <c r="AP49" s="12" t="s">
        <v>13</v>
      </c>
      <c r="AQ49" s="2"/>
      <c r="AR49" s="2">
        <v>1</v>
      </c>
      <c r="AS49" s="2">
        <v>6</v>
      </c>
      <c r="AT49" s="12" t="s">
        <v>13</v>
      </c>
      <c r="AU49" s="2"/>
      <c r="AV49" s="2">
        <v>1</v>
      </c>
      <c r="AW49" s="2">
        <v>10</v>
      </c>
      <c r="AX49" s="12" t="s">
        <v>13</v>
      </c>
      <c r="AY49" s="2"/>
      <c r="AZ49" s="2">
        <v>1</v>
      </c>
      <c r="BA49" s="2">
        <v>9</v>
      </c>
      <c r="BB49" s="12" t="s">
        <v>13</v>
      </c>
      <c r="BC49" s="2"/>
      <c r="BD49" s="2"/>
      <c r="BE49" s="2"/>
      <c r="BF49" s="12"/>
    </row>
    <row r="50" spans="1:58" ht="12.75">
      <c r="A50" s="32" t="s">
        <v>68</v>
      </c>
      <c r="C50" s="4">
        <f>SUMPRODUCT(E42:E49,D42:D49)</f>
        <v>84</v>
      </c>
      <c r="D50" s="4"/>
      <c r="F50" s="10"/>
      <c r="G50" s="4">
        <f>SUMPRODUCT(I42:I49,H42:H49)</f>
        <v>120</v>
      </c>
      <c r="H50" s="4"/>
      <c r="J50" s="10"/>
      <c r="K50" s="4">
        <f>SUMPRODUCT(M42:M49,L42:L49)</f>
        <v>72</v>
      </c>
      <c r="L50" s="4"/>
      <c r="N50" s="10"/>
      <c r="O50" s="4">
        <f>SUMPRODUCT(Q42:Q49,P42:P49)</f>
        <v>81</v>
      </c>
      <c r="P50" s="4"/>
      <c r="R50" s="10"/>
      <c r="S50" s="4">
        <f>SUMPRODUCT(U42:U49,T42:T49)</f>
        <v>36</v>
      </c>
      <c r="T50" s="4"/>
      <c r="V50" s="10"/>
      <c r="W50" s="4">
        <f>SUMPRODUCT(Y42:Y49,X42:X49)</f>
        <v>9</v>
      </c>
      <c r="X50" s="4"/>
      <c r="Z50" s="10"/>
      <c r="AA50" s="4">
        <f>SUMPRODUCT(AC42:AC49,AB42:AB49)</f>
        <v>6</v>
      </c>
      <c r="AB50" s="4"/>
      <c r="AD50" s="10"/>
      <c r="AE50" s="4">
        <f>SUMPRODUCT(AG42:AG49,AF42:AF49)</f>
        <v>45</v>
      </c>
      <c r="AF50" s="4"/>
      <c r="AH50" s="10"/>
      <c r="AI50" s="4">
        <f>SUMPRODUCT(AK42:AK49,AJ42:AJ49)</f>
        <v>36</v>
      </c>
      <c r="AJ50" s="4"/>
      <c r="AL50" s="10"/>
      <c r="AM50" s="4">
        <f>SUMPRODUCT(AO42:AO49,AN42:AN49)</f>
        <v>41</v>
      </c>
      <c r="AN50" s="4"/>
      <c r="AP50" s="10"/>
      <c r="AQ50" s="4">
        <f>SUMPRODUCT(AS42:AS49,AR42:AR49)</f>
        <v>24</v>
      </c>
      <c r="AR50" s="4"/>
      <c r="AT50" s="10"/>
      <c r="AU50" s="4">
        <f>SUMPRODUCT(AW42:AW49,AV42:AV49)</f>
        <v>24</v>
      </c>
      <c r="AV50" s="4"/>
      <c r="AX50" s="10"/>
      <c r="AY50" s="4">
        <f>SUMPRODUCT(BA42:BA49,AZ42:AZ49)</f>
        <v>89</v>
      </c>
      <c r="AZ50" s="4"/>
      <c r="BB50" s="10"/>
      <c r="BC50" s="4">
        <f>SUMPRODUCT(BE42:BE49,BD42:BD49)</f>
        <v>21</v>
      </c>
      <c r="BD50" s="4"/>
      <c r="BF50" s="10"/>
    </row>
    <row r="51" spans="1:58" s="17" customFormat="1" ht="12.75">
      <c r="A51" s="17" t="s">
        <v>88</v>
      </c>
      <c r="C51" s="24">
        <f>SUMPRODUCT(C42:C49,D42:D49)</f>
        <v>20</v>
      </c>
      <c r="F51" s="33"/>
      <c r="G51" s="24">
        <f>SUMPRODUCT(G42:G49,H42:H49)</f>
        <v>16</v>
      </c>
      <c r="J51" s="33"/>
      <c r="K51" s="24">
        <f>SUMPRODUCT(K42:K49,L42:L49)</f>
        <v>8</v>
      </c>
      <c r="N51" s="33"/>
      <c r="O51" s="24">
        <f>SUMPRODUCT(O42:O49,P42:P49)</f>
        <v>16</v>
      </c>
      <c r="R51" s="33"/>
      <c r="S51" s="24">
        <f>SUMPRODUCT(S42:S49,T42:T49)</f>
        <v>8</v>
      </c>
      <c r="V51" s="33"/>
      <c r="W51" s="24">
        <f>SUMPRODUCT(W42:W49,X42:X49)</f>
        <v>2</v>
      </c>
      <c r="Z51" s="33"/>
      <c r="AA51" s="24">
        <f>SUMPRODUCT(AA42:AA49,AB42:AB49)</f>
        <v>0</v>
      </c>
      <c r="AD51" s="33"/>
      <c r="AE51" s="24">
        <f>SUMPRODUCT(AE42:AE49,AF42:AF49)</f>
        <v>8</v>
      </c>
      <c r="AH51" s="33"/>
      <c r="AI51" s="24">
        <f>SUMPRODUCT(AI42:AI49,AJ42:AJ49)</f>
        <v>8</v>
      </c>
      <c r="AL51" s="33"/>
      <c r="AM51" s="24">
        <f>SUMPRODUCT(AM42:AM49,AN42:AN49)</f>
        <v>4</v>
      </c>
      <c r="AP51" s="33"/>
      <c r="AQ51" s="24">
        <f>SUMPRODUCT(AQ42:AQ49,AR42:AR49)</f>
        <v>4</v>
      </c>
      <c r="AT51" s="33"/>
      <c r="AU51" s="24">
        <f>SUMPRODUCT(AU42:AU49,AV42:AV49)</f>
        <v>0</v>
      </c>
      <c r="AX51" s="33"/>
      <c r="AY51" s="24">
        <f>SUMPRODUCT(AY42:AY49,AZ42:AZ49)</f>
        <v>16</v>
      </c>
      <c r="BB51" s="33"/>
      <c r="BC51" s="24">
        <f>SUMPRODUCT(BC42:BC49,BD42:BD49)</f>
        <v>3</v>
      </c>
      <c r="BF51" s="33"/>
    </row>
    <row r="52" spans="1:58" ht="12.75">
      <c r="A52" s="32" t="s">
        <v>65</v>
      </c>
      <c r="C52" s="4">
        <f>MAX(0,C39-C50)</f>
        <v>9</v>
      </c>
      <c r="F52" s="10"/>
      <c r="G52" s="4">
        <f>MAX(0,G39-G50)</f>
        <v>7</v>
      </c>
      <c r="J52" s="10"/>
      <c r="K52" s="4">
        <f>MAX(0,K39-K50)</f>
        <v>4</v>
      </c>
      <c r="N52" s="10"/>
      <c r="O52" s="4">
        <f>MAX(0,O39-O50)</f>
        <v>5</v>
      </c>
      <c r="R52" s="10"/>
      <c r="S52" s="4">
        <f>MAX(0,S39-S50)</f>
        <v>0</v>
      </c>
      <c r="V52" s="10"/>
      <c r="W52" s="4">
        <f>MAX(0,W39-W50)</f>
        <v>2</v>
      </c>
      <c r="Z52" s="10"/>
      <c r="AA52" s="4">
        <f>MAX(0,AA39-AA50)</f>
        <v>0</v>
      </c>
      <c r="AD52" s="10"/>
      <c r="AE52" s="4">
        <f>MAX(0,AE39-AE50)</f>
        <v>0</v>
      </c>
      <c r="AH52" s="10"/>
      <c r="AI52" s="4">
        <f>MAX(0,AI39-AI50)</f>
        <v>0</v>
      </c>
      <c r="AL52" s="10"/>
      <c r="AM52" s="4">
        <f>MAX(0,AM39-AM50)</f>
        <v>2</v>
      </c>
      <c r="AP52" s="10"/>
      <c r="AQ52" s="4">
        <f>MAX(0,AQ39-AQ50)</f>
        <v>0</v>
      </c>
      <c r="AT52" s="10"/>
      <c r="AU52" s="4">
        <f>MAX(0,AU39-AU50)</f>
        <v>2</v>
      </c>
      <c r="AX52" s="10"/>
      <c r="AY52" s="4">
        <f>MAX(0,AY39-AY50)</f>
        <v>6</v>
      </c>
      <c r="BB52" s="6"/>
      <c r="BC52" s="4">
        <f>MAX(0,BC39-BC50)</f>
        <v>3</v>
      </c>
      <c r="BF52" s="6"/>
    </row>
    <row r="53" spans="1:3" ht="12.75">
      <c r="A53" s="26" t="s">
        <v>30</v>
      </c>
      <c r="B53" s="1">
        <f>SUM(50:50)</f>
        <v>688</v>
      </c>
      <c r="C53" s="29" t="str">
        <f>IF(B53-B4&gt;0,B53-B4&amp;" HP de trop",-B53+B4&amp;" HP non utilisées.")</f>
        <v>7 HP non utilisées.</v>
      </c>
    </row>
    <row r="54" spans="1:3" ht="12.75">
      <c r="A54" s="3" t="s">
        <v>69</v>
      </c>
      <c r="B54" s="1">
        <f>SUM(52:52)</f>
        <v>40</v>
      </c>
      <c r="C54" s="35" t="str">
        <f>IF($C$4-B54&gt;=0,$C$4-B54&amp;" HSA non faites",B54-$C$4&amp;" HSA de trop")</f>
        <v>11 HSA non faites</v>
      </c>
    </row>
    <row r="55" spans="1:3" ht="12.75">
      <c r="A55" s="26" t="s">
        <v>70</v>
      </c>
      <c r="B55" s="1">
        <f>SUM(B53:B54)</f>
        <v>728</v>
      </c>
      <c r="C55" s="30" t="str">
        <f>IF(B55-A4&gt;=0,B55-A4&amp;" h de trop",A4-B55&amp;" h inutilisées")</f>
        <v>18 h inutilisées</v>
      </c>
    </row>
    <row r="56" ht="12.75">
      <c r="C56" s="6"/>
    </row>
    <row r="57" spans="1:2" ht="12.75">
      <c r="A57" s="5" t="s">
        <v>44</v>
      </c>
      <c r="B57" s="34">
        <f>SUM(51:51)</f>
        <v>113</v>
      </c>
    </row>
  </sheetData>
  <mergeCells count="14">
    <mergeCell ref="BC22:BF22"/>
    <mergeCell ref="AY22:BB22"/>
    <mergeCell ref="AI22:AL22"/>
    <mergeCell ref="AM22:AP22"/>
    <mergeCell ref="AQ22:AT22"/>
    <mergeCell ref="AU22:AX22"/>
    <mergeCell ref="W22:Z22"/>
    <mergeCell ref="AA22:AD22"/>
    <mergeCell ref="S22:V22"/>
    <mergeCell ref="AE22:AH22"/>
    <mergeCell ref="C22:F22"/>
    <mergeCell ref="G22:J22"/>
    <mergeCell ref="K22:N22"/>
    <mergeCell ref="O22:R22"/>
  </mergeCells>
  <conditionalFormatting sqref="C50 G50 K50 O50 S50 W50 AA50 AE50 AI50 AM50 AQ50 AU50 AY50 BC50">
    <cfRule type="cellIs" priority="1" dxfId="0" operator="greaterThan" stopIfTrue="1">
      <formula>C39</formula>
    </cfRule>
  </conditionalFormatting>
  <conditionalFormatting sqref="B40">
    <cfRule type="cellIs" priority="2" dxfId="0" operator="greaterThan" stopIfTrue="1">
      <formula>DHG</formula>
    </cfRule>
  </conditionalFormatting>
  <conditionalFormatting sqref="B37">
    <cfRule type="cellIs" priority="3" dxfId="0" operator="notEqual" stopIfTrue="1">
      <formula>SUM($B$14:$B$19)</formula>
    </cfRule>
  </conditionalFormatting>
  <conditionalFormatting sqref="B53">
    <cfRule type="cellIs" priority="4" dxfId="0" operator="greaterThan" stopIfTrue="1">
      <formula>$B$4</formula>
    </cfRule>
  </conditionalFormatting>
  <conditionalFormatting sqref="B55 B39">
    <cfRule type="cellIs" priority="5" dxfId="0" operator="greaterThan" stopIfTrue="1">
      <formula>$A$4</formula>
    </cfRule>
  </conditionalFormatting>
  <conditionalFormatting sqref="B28">
    <cfRule type="cellIs" priority="6" dxfId="0" operator="notEqual" stopIfTrue="1">
      <formula>$B$12</formula>
    </cfRule>
  </conditionalFormatting>
  <conditionalFormatting sqref="B38">
    <cfRule type="cellIs" priority="7" dxfId="0" operator="notEqual" stopIfTrue="1">
      <formula>$B$20</formula>
    </cfRule>
  </conditionalFormatting>
  <conditionalFormatting sqref="B54">
    <cfRule type="cellIs" priority="8" dxfId="0" operator="lessThan" stopIfTrue="1">
      <formula>$C$4</formula>
    </cfRule>
    <cfRule type="cellIs" priority="9" dxfId="1" operator="greaterThan" stopIfTrue="1">
      <formula>$C$4</formula>
    </cfRule>
  </conditionalFormatting>
  <conditionalFormatting sqref="C52 G52 K52 O52 S52 W52 AA52 AE52 AI52 AM52 AQ52 AU52 AY52 BC52">
    <cfRule type="cellIs" priority="10" dxfId="0" operator="greaterThan" stopIfTrue="1">
      <formula>C51</formula>
    </cfRule>
  </conditionalFormatting>
  <hyperlinks>
    <hyperlink ref="A11" r:id="rId1" display="HEURES STATUTAIRES"/>
    <hyperlink ref="C11" r:id="rId2" display="ici aussi"/>
    <hyperlink ref="C18" r:id="rId3" display="http://www.ac-nice.fr/musique/teof/texteofficielchorale.pdf"/>
  </hyperlinks>
  <printOptions/>
  <pageMargins left="0.75" right="0.75" top="1" bottom="1" header="0.4921259845" footer="0.4921259845"/>
  <pageSetup orientation="portrait" paperSize="9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7"/>
  <sheetViews>
    <sheetView workbookViewId="0" topLeftCell="A1">
      <selection activeCell="A29" sqref="A29"/>
    </sheetView>
  </sheetViews>
  <sheetFormatPr defaultColWidth="11.421875" defaultRowHeight="12.75" outlineLevelRow="1" outlineLevelCol="1"/>
  <cols>
    <col min="1" max="1" width="18.57421875" style="0" bestFit="1" customWidth="1"/>
    <col min="3" max="3" width="10.8515625" style="0" customWidth="1" collapsed="1"/>
    <col min="4" max="4" width="5.421875" style="0" hidden="1" customWidth="1" outlineLevel="1"/>
    <col min="5" max="5" width="6.00390625" style="0" hidden="1" customWidth="1" outlineLevel="1"/>
    <col min="6" max="6" width="18.28125" style="0" hidden="1" customWidth="1" outlineLevel="1"/>
    <col min="7" max="7" width="10.8515625" style="0" customWidth="1" collapsed="1"/>
    <col min="8" max="8" width="5.421875" style="0" hidden="1" customWidth="1" outlineLevel="1"/>
    <col min="9" max="9" width="6.00390625" style="0" hidden="1" customWidth="1" outlineLevel="1"/>
    <col min="10" max="10" width="18.28125" style="0" hidden="1" customWidth="1" outlineLevel="1"/>
    <col min="11" max="11" width="10.8515625" style="0" customWidth="1" collapsed="1"/>
    <col min="12" max="12" width="5.421875" style="0" hidden="1" customWidth="1" outlineLevel="1"/>
    <col min="13" max="13" width="6.00390625" style="0" hidden="1" customWidth="1" outlineLevel="1"/>
    <col min="14" max="14" width="18.28125" style="0" hidden="1" customWidth="1" outlineLevel="1"/>
    <col min="15" max="15" width="10.8515625" style="0" customWidth="1" collapsed="1"/>
    <col min="16" max="16" width="5.421875" style="0" hidden="1" customWidth="1" outlineLevel="1"/>
    <col min="17" max="17" width="6.00390625" style="0" hidden="1" customWidth="1" outlineLevel="1"/>
    <col min="18" max="18" width="18.28125" style="0" hidden="1" customWidth="1" outlineLevel="1"/>
    <col min="19" max="19" width="10.8515625" style="0" customWidth="1" collapsed="1"/>
    <col min="20" max="20" width="5.421875" style="0" hidden="1" customWidth="1" outlineLevel="1"/>
    <col min="21" max="21" width="6.00390625" style="0" hidden="1" customWidth="1" outlineLevel="1"/>
    <col min="22" max="22" width="18.28125" style="0" hidden="1" customWidth="1" outlineLevel="1"/>
    <col min="23" max="23" width="10.8515625" style="0" customWidth="1" collapsed="1"/>
    <col min="24" max="24" width="5.421875" style="0" hidden="1" customWidth="1" outlineLevel="1"/>
    <col min="25" max="25" width="6.00390625" style="0" hidden="1" customWidth="1" outlineLevel="1"/>
    <col min="26" max="26" width="18.28125" style="0" hidden="1" customWidth="1" outlineLevel="1"/>
    <col min="27" max="27" width="10.8515625" style="0" customWidth="1" collapsed="1"/>
    <col min="28" max="28" width="5.421875" style="0" hidden="1" customWidth="1" outlineLevel="1"/>
    <col min="29" max="29" width="6.00390625" style="0" hidden="1" customWidth="1" outlineLevel="1"/>
    <col min="30" max="30" width="18.28125" style="0" hidden="1" customWidth="1" outlineLevel="1"/>
    <col min="31" max="31" width="10.8515625" style="0" customWidth="1" collapsed="1"/>
    <col min="32" max="32" width="5.421875" style="0" hidden="1" customWidth="1" outlineLevel="1"/>
    <col min="33" max="33" width="6.00390625" style="0" hidden="1" customWidth="1" outlineLevel="1"/>
    <col min="34" max="34" width="18.28125" style="0" hidden="1" customWidth="1" outlineLevel="1"/>
    <col min="35" max="35" width="10.8515625" style="0" customWidth="1" collapsed="1"/>
    <col min="36" max="36" width="5.421875" style="0" hidden="1" customWidth="1" outlineLevel="1"/>
    <col min="37" max="37" width="6.00390625" style="0" hidden="1" customWidth="1" outlineLevel="1"/>
    <col min="38" max="38" width="18.28125" style="0" hidden="1" customWidth="1" outlineLevel="1"/>
    <col min="39" max="39" width="10.8515625" style="0" customWidth="1" collapsed="1"/>
    <col min="40" max="40" width="5.421875" style="0" hidden="1" customWidth="1" outlineLevel="1"/>
    <col min="41" max="41" width="6.00390625" style="0" hidden="1" customWidth="1" outlineLevel="1"/>
    <col min="42" max="42" width="18.28125" style="0" hidden="1" customWidth="1" outlineLevel="1"/>
    <col min="43" max="43" width="10.8515625" style="0" customWidth="1" collapsed="1"/>
    <col min="44" max="44" width="5.421875" style="0" hidden="1" customWidth="1" outlineLevel="1"/>
    <col min="45" max="45" width="6.00390625" style="0" hidden="1" customWidth="1" outlineLevel="1"/>
    <col min="46" max="46" width="18.28125" style="0" hidden="1" customWidth="1" outlineLevel="1"/>
    <col min="47" max="47" width="10.8515625" style="0" customWidth="1" collapsed="1"/>
    <col min="48" max="48" width="5.421875" style="0" hidden="1" customWidth="1" outlineLevel="1"/>
    <col min="49" max="49" width="6.00390625" style="0" hidden="1" customWidth="1" outlineLevel="1"/>
    <col min="50" max="50" width="18.28125" style="0" hidden="1" customWidth="1" outlineLevel="1"/>
    <col min="51" max="51" width="10.8515625" style="0" customWidth="1" collapsed="1"/>
    <col min="52" max="52" width="5.421875" style="0" hidden="1" customWidth="1" outlineLevel="1"/>
    <col min="53" max="53" width="6.00390625" style="0" hidden="1" customWidth="1" outlineLevel="1"/>
    <col min="54" max="54" width="18.28125" style="0" hidden="1" customWidth="1" outlineLevel="1"/>
    <col min="55" max="55" width="10.8515625" style="0" customWidth="1" collapsed="1"/>
    <col min="56" max="56" width="5.421875" style="0" hidden="1" customWidth="1" outlineLevel="1"/>
    <col min="57" max="57" width="6.00390625" style="0" hidden="1" customWidth="1" outlineLevel="1"/>
    <col min="58" max="58" width="18.28125" style="0" hidden="1" customWidth="1" outlineLevel="1"/>
    <col min="59" max="59" width="11.421875" style="0" customWidth="1" collapsed="1"/>
  </cols>
  <sheetData>
    <row r="1" ht="12.75">
      <c r="A1" t="s">
        <v>75</v>
      </c>
    </row>
    <row r="2" ht="12.75">
      <c r="A2" t="s">
        <v>74</v>
      </c>
    </row>
    <row r="3" spans="1:3" ht="12.75" hidden="1" outlineLevel="1">
      <c r="A3" s="1" t="s">
        <v>70</v>
      </c>
      <c r="B3" s="1" t="s">
        <v>0</v>
      </c>
      <c r="C3" s="1" t="s">
        <v>1</v>
      </c>
    </row>
    <row r="4" spans="1:3" ht="12.75" hidden="1" outlineLevel="1">
      <c r="A4" s="1">
        <f>SUM(B4:C4)</f>
        <v>746</v>
      </c>
      <c r="B4" s="1">
        <v>695</v>
      </c>
      <c r="C4" s="1">
        <v>51</v>
      </c>
    </row>
    <row r="5" ht="12.75" hidden="1" outlineLevel="1"/>
    <row r="6" spans="1:2" ht="12.75" hidden="1" outlineLevel="1">
      <c r="A6" s="1" t="s">
        <v>2</v>
      </c>
      <c r="B6" s="1" t="s">
        <v>3</v>
      </c>
    </row>
    <row r="7" spans="1:2" ht="12.75" hidden="1" outlineLevel="1">
      <c r="A7" s="2">
        <v>6</v>
      </c>
      <c r="B7" s="2">
        <v>6</v>
      </c>
    </row>
    <row r="8" spans="1:2" ht="12.75" hidden="1" outlineLevel="1">
      <c r="A8" s="2">
        <v>5</v>
      </c>
      <c r="B8" s="2">
        <v>6</v>
      </c>
    </row>
    <row r="9" spans="1:2" ht="12.75" hidden="1" outlineLevel="1">
      <c r="A9" s="2">
        <v>4</v>
      </c>
      <c r="B9" s="2">
        <v>6</v>
      </c>
    </row>
    <row r="10" spans="1:2" ht="12.75" hidden="1" outlineLevel="1">
      <c r="A10" s="2">
        <v>3</v>
      </c>
      <c r="B10" s="2">
        <v>6</v>
      </c>
    </row>
    <row r="11" spans="1:3" ht="12.75" hidden="1" outlineLevel="1">
      <c r="A11" s="20" t="s">
        <v>43</v>
      </c>
      <c r="C11" s="23" t="s">
        <v>51</v>
      </c>
    </row>
    <row r="12" spans="1:3" ht="12.75" hidden="1" outlineLevel="1">
      <c r="A12" t="s">
        <v>34</v>
      </c>
      <c r="B12" s="18">
        <f>B7</f>
        <v>6</v>
      </c>
      <c r="C12" t="s">
        <v>64</v>
      </c>
    </row>
    <row r="13" spans="1:3" ht="12.75" hidden="1" outlineLevel="1">
      <c r="A13" t="s">
        <v>72</v>
      </c>
      <c r="B13" s="18">
        <v>1</v>
      </c>
      <c r="C13" t="s">
        <v>73</v>
      </c>
    </row>
    <row r="14" spans="1:2" ht="12.75" hidden="1" outlineLevel="1">
      <c r="A14" t="s">
        <v>85</v>
      </c>
      <c r="B14" s="18">
        <v>21</v>
      </c>
    </row>
    <row r="15" spans="1:3" ht="12.75" hidden="1" outlineLevel="1">
      <c r="A15" t="s">
        <v>35</v>
      </c>
      <c r="B15" s="18">
        <f>SUMPRODUCT(AJ42:AJ49*(AK42:AK49&gt;=8))</f>
        <v>2</v>
      </c>
      <c r="C15" s="25" t="s">
        <v>54</v>
      </c>
    </row>
    <row r="16" spans="1:3" ht="12.75" hidden="1" outlineLevel="1">
      <c r="A16" t="s">
        <v>36</v>
      </c>
      <c r="B16" s="24">
        <f>SUMPRODUCT(AF42:AF49*(AG42:AG49&gt;=8))</f>
        <v>3</v>
      </c>
      <c r="C16" t="s">
        <v>52</v>
      </c>
    </row>
    <row r="17" spans="1:3" ht="12.75" hidden="1" outlineLevel="1">
      <c r="A17" t="s">
        <v>37</v>
      </c>
      <c r="B17" s="18">
        <v>1</v>
      </c>
      <c r="C17" t="s">
        <v>57</v>
      </c>
    </row>
    <row r="18" spans="1:3" ht="12.75" hidden="1" outlineLevel="1">
      <c r="A18" t="s">
        <v>38</v>
      </c>
      <c r="B18" s="18">
        <f>3*SUM(AZ42:AZ49)</f>
        <v>15</v>
      </c>
      <c r="C18" t="s">
        <v>53</v>
      </c>
    </row>
    <row r="19" spans="1:3" ht="12.75" hidden="1" outlineLevel="1">
      <c r="A19" t="s">
        <v>39</v>
      </c>
      <c r="B19" s="18">
        <v>0</v>
      </c>
      <c r="C19" s="20" t="s">
        <v>58</v>
      </c>
    </row>
    <row r="20" spans="1:3" ht="12.75" hidden="1" outlineLevel="1">
      <c r="A20" t="s">
        <v>41</v>
      </c>
      <c r="B20" s="18">
        <v>1</v>
      </c>
      <c r="C20" s="25" t="s">
        <v>56</v>
      </c>
    </row>
    <row r="21" spans="1:3" ht="12.75" hidden="1" outlineLevel="1">
      <c r="A21" t="s">
        <v>40</v>
      </c>
      <c r="B21" s="18">
        <v>2</v>
      </c>
      <c r="C21" t="s">
        <v>55</v>
      </c>
    </row>
    <row r="22" ht="12.75" hidden="1" outlineLevel="1"/>
    <row r="23" spans="1:58" ht="12.75" collapsed="1">
      <c r="A23" s="6"/>
      <c r="C23" s="36" t="s">
        <v>16</v>
      </c>
      <c r="D23" s="37"/>
      <c r="E23" s="37"/>
      <c r="F23" s="38"/>
      <c r="G23" s="36" t="s">
        <v>17</v>
      </c>
      <c r="H23" s="37"/>
      <c r="I23" s="37"/>
      <c r="J23" s="38"/>
      <c r="K23" s="36" t="s">
        <v>18</v>
      </c>
      <c r="L23" s="37"/>
      <c r="M23" s="37"/>
      <c r="N23" s="38"/>
      <c r="O23" s="36" t="s">
        <v>19</v>
      </c>
      <c r="P23" s="37"/>
      <c r="Q23" s="37"/>
      <c r="R23" s="38"/>
      <c r="S23" s="36" t="s">
        <v>23</v>
      </c>
      <c r="T23" s="37"/>
      <c r="U23" s="37"/>
      <c r="V23" s="38"/>
      <c r="W23" s="36" t="s">
        <v>22</v>
      </c>
      <c r="X23" s="37"/>
      <c r="Y23" s="37"/>
      <c r="Z23" s="38"/>
      <c r="AA23" s="36" t="s">
        <v>42</v>
      </c>
      <c r="AB23" s="37"/>
      <c r="AC23" s="37"/>
      <c r="AD23" s="38"/>
      <c r="AE23" s="36" t="s">
        <v>24</v>
      </c>
      <c r="AF23" s="37"/>
      <c r="AG23" s="37"/>
      <c r="AH23" s="38"/>
      <c r="AI23" s="36" t="s">
        <v>25</v>
      </c>
      <c r="AJ23" s="37"/>
      <c r="AK23" s="37"/>
      <c r="AL23" s="38"/>
      <c r="AM23" s="36" t="s">
        <v>26</v>
      </c>
      <c r="AN23" s="37"/>
      <c r="AO23" s="37"/>
      <c r="AP23" s="38"/>
      <c r="AQ23" s="36" t="s">
        <v>27</v>
      </c>
      <c r="AR23" s="37"/>
      <c r="AS23" s="37"/>
      <c r="AT23" s="38"/>
      <c r="AU23" s="36" t="s">
        <v>28</v>
      </c>
      <c r="AV23" s="37"/>
      <c r="AW23" s="37"/>
      <c r="AX23" s="38"/>
      <c r="AY23" s="36" t="s">
        <v>29</v>
      </c>
      <c r="AZ23" s="37"/>
      <c r="BA23" s="37"/>
      <c r="BB23" s="38"/>
      <c r="BC23" s="36" t="s">
        <v>85</v>
      </c>
      <c r="BD23" s="37"/>
      <c r="BE23" s="37"/>
      <c r="BF23" s="38"/>
    </row>
    <row r="24" spans="1:58" ht="12.75">
      <c r="A24" s="22" t="s">
        <v>7</v>
      </c>
      <c r="B24" s="19" t="s">
        <v>59</v>
      </c>
      <c r="C24" s="1" t="s">
        <v>4</v>
      </c>
      <c r="D24" s="1" t="s">
        <v>14</v>
      </c>
      <c r="E24" s="1" t="s">
        <v>15</v>
      </c>
      <c r="F24" s="8" t="s">
        <v>5</v>
      </c>
      <c r="G24" s="1" t="s">
        <v>4</v>
      </c>
      <c r="H24" s="1" t="s">
        <v>14</v>
      </c>
      <c r="I24" s="1" t="s">
        <v>15</v>
      </c>
      <c r="J24" s="8" t="s">
        <v>5</v>
      </c>
      <c r="K24" s="1" t="s">
        <v>4</v>
      </c>
      <c r="L24" s="1" t="s">
        <v>14</v>
      </c>
      <c r="M24" s="1" t="s">
        <v>15</v>
      </c>
      <c r="N24" s="8" t="s">
        <v>5</v>
      </c>
      <c r="O24" s="1" t="s">
        <v>4</v>
      </c>
      <c r="P24" s="1" t="s">
        <v>14</v>
      </c>
      <c r="Q24" s="1" t="s">
        <v>15</v>
      </c>
      <c r="R24" s="8" t="s">
        <v>5</v>
      </c>
      <c r="S24" s="1" t="s">
        <v>4</v>
      </c>
      <c r="T24" s="1" t="s">
        <v>14</v>
      </c>
      <c r="U24" s="1" t="s">
        <v>15</v>
      </c>
      <c r="V24" s="8" t="s">
        <v>5</v>
      </c>
      <c r="W24" s="1" t="s">
        <v>4</v>
      </c>
      <c r="X24" s="1" t="s">
        <v>14</v>
      </c>
      <c r="Y24" s="1" t="s">
        <v>15</v>
      </c>
      <c r="Z24" s="8" t="s">
        <v>5</v>
      </c>
      <c r="AA24" s="1" t="s">
        <v>4</v>
      </c>
      <c r="AB24" s="1" t="s">
        <v>14</v>
      </c>
      <c r="AC24" s="1" t="s">
        <v>15</v>
      </c>
      <c r="AD24" s="8" t="s">
        <v>5</v>
      </c>
      <c r="AE24" s="1" t="s">
        <v>4</v>
      </c>
      <c r="AF24" s="1" t="s">
        <v>14</v>
      </c>
      <c r="AG24" s="1" t="s">
        <v>15</v>
      </c>
      <c r="AH24" s="8" t="s">
        <v>5</v>
      </c>
      <c r="AI24" s="1" t="s">
        <v>4</v>
      </c>
      <c r="AJ24" s="1" t="s">
        <v>14</v>
      </c>
      <c r="AK24" s="1" t="s">
        <v>15</v>
      </c>
      <c r="AL24" s="8" t="s">
        <v>5</v>
      </c>
      <c r="AM24" s="1" t="s">
        <v>4</v>
      </c>
      <c r="AN24" s="1" t="s">
        <v>14</v>
      </c>
      <c r="AO24" s="1" t="s">
        <v>15</v>
      </c>
      <c r="AP24" s="8" t="s">
        <v>5</v>
      </c>
      <c r="AQ24" s="1" t="s">
        <v>4</v>
      </c>
      <c r="AR24" s="1" t="s">
        <v>14</v>
      </c>
      <c r="AS24" s="1" t="s">
        <v>15</v>
      </c>
      <c r="AT24" s="8" t="s">
        <v>5</v>
      </c>
      <c r="AU24" s="1" t="s">
        <v>4</v>
      </c>
      <c r="AV24" s="1" t="s">
        <v>14</v>
      </c>
      <c r="AW24" s="1" t="s">
        <v>15</v>
      </c>
      <c r="AX24" s="8" t="s">
        <v>5</v>
      </c>
      <c r="AY24" s="1" t="s">
        <v>4</v>
      </c>
      <c r="AZ24" s="1" t="s">
        <v>14</v>
      </c>
      <c r="BA24" s="1" t="s">
        <v>15</v>
      </c>
      <c r="BB24" s="8" t="s">
        <v>5</v>
      </c>
      <c r="BC24" s="1" t="s">
        <v>4</v>
      </c>
      <c r="BD24" s="1" t="s">
        <v>14</v>
      </c>
      <c r="BE24" s="1" t="s">
        <v>15</v>
      </c>
      <c r="BF24" s="8" t="s">
        <v>5</v>
      </c>
    </row>
    <row r="25" spans="1:58" ht="12.75">
      <c r="A25" s="21">
        <v>6</v>
      </c>
      <c r="B25" s="2">
        <f>SUM(C25,G25,K25,O25,S25,W25,AA25,AE25,AI25,AM25,AQ25,AU25,AY25)</f>
        <v>156</v>
      </c>
      <c r="C25" s="2">
        <f>E25*D25</f>
        <v>24</v>
      </c>
      <c r="D25" s="2">
        <f>INDEX($B$7:$B$10,MATCH($A25,$A$7:$A$10,0),1)</f>
        <v>6</v>
      </c>
      <c r="E25" s="28">
        <v>4</v>
      </c>
      <c r="F25" s="9"/>
      <c r="G25" s="2">
        <f>I25*H25</f>
        <v>30</v>
      </c>
      <c r="H25" s="2">
        <f>INDEX($B$7:$B$10,MATCH($A25,$A$7:$A$10,0),1)</f>
        <v>6</v>
      </c>
      <c r="I25" s="28">
        <v>5</v>
      </c>
      <c r="J25" s="9"/>
      <c r="K25" s="2">
        <f>M25*L25</f>
        <v>18</v>
      </c>
      <c r="L25" s="2">
        <f>INDEX($B$7:$B$10,MATCH($A25,$A$7:$A$10,0),1)</f>
        <v>6</v>
      </c>
      <c r="M25" s="28">
        <v>3</v>
      </c>
      <c r="N25" s="9"/>
      <c r="O25" s="2">
        <f>Q25*P25</f>
        <v>24</v>
      </c>
      <c r="P25" s="2">
        <f>INDEX($B$7:$B$10,MATCH($A25,$A$7:$A$10,0),1)</f>
        <v>6</v>
      </c>
      <c r="Q25" s="28">
        <v>4</v>
      </c>
      <c r="R25" s="9"/>
      <c r="S25" s="2">
        <f>U25*T25</f>
        <v>0</v>
      </c>
      <c r="T25" s="2"/>
      <c r="U25" s="28">
        <v>4</v>
      </c>
      <c r="V25" s="9"/>
      <c r="W25" s="2">
        <f>Y25*X25</f>
        <v>0</v>
      </c>
      <c r="X25" s="2"/>
      <c r="Y25" s="28">
        <v>4</v>
      </c>
      <c r="Z25" s="9"/>
      <c r="AA25" s="2">
        <f>AC25*AB25</f>
        <v>0</v>
      </c>
      <c r="AB25" s="2"/>
      <c r="AC25" s="28">
        <v>4</v>
      </c>
      <c r="AD25" s="9"/>
      <c r="AE25" s="2">
        <f>AG25*AF25</f>
        <v>12</v>
      </c>
      <c r="AF25" s="2">
        <f>INDEX($B$7:$B$10,MATCH($A25,$A$7:$A$10,0),1)</f>
        <v>6</v>
      </c>
      <c r="AG25" s="15">
        <v>2</v>
      </c>
      <c r="AH25" s="9"/>
      <c r="AI25" s="2">
        <f>AK25*AJ25</f>
        <v>0</v>
      </c>
      <c r="AJ25" s="2"/>
      <c r="AK25" s="15">
        <v>0</v>
      </c>
      <c r="AL25" s="9"/>
      <c r="AM25" s="2">
        <f>AO25*AN25</f>
        <v>12</v>
      </c>
      <c r="AN25" s="2">
        <v>6</v>
      </c>
      <c r="AO25" s="15">
        <v>2</v>
      </c>
      <c r="AP25" s="9"/>
      <c r="AQ25" s="2">
        <f>AS25*AR25</f>
        <v>6</v>
      </c>
      <c r="AR25" s="2">
        <v>6</v>
      </c>
      <c r="AS25" s="28">
        <v>1</v>
      </c>
      <c r="AT25" s="9"/>
      <c r="AU25" s="2">
        <f>AW25*AV25</f>
        <v>6</v>
      </c>
      <c r="AV25" s="2">
        <v>6</v>
      </c>
      <c r="AW25" s="28">
        <v>1</v>
      </c>
      <c r="AX25" s="9"/>
      <c r="AY25" s="2">
        <f>BA25*AZ25</f>
        <v>24</v>
      </c>
      <c r="AZ25" s="2">
        <v>6</v>
      </c>
      <c r="BA25" s="28">
        <v>4</v>
      </c>
      <c r="BB25" s="9"/>
      <c r="BC25" s="2">
        <f>BE25*BD25</f>
        <v>0</v>
      </c>
      <c r="BD25" s="2">
        <v>6</v>
      </c>
      <c r="BE25" s="28"/>
      <c r="BF25" s="9"/>
    </row>
    <row r="26" spans="1:58" ht="12.75">
      <c r="A26" s="21">
        <v>5</v>
      </c>
      <c r="B26" s="2">
        <f aca="true" t="shared" si="0" ref="B26:B38">SUM(C26,G26,K26,O26,S26,W26,AA26,AE26,AI26,AM26,AQ26,AU26,AY26)</f>
        <v>138</v>
      </c>
      <c r="C26" s="2">
        <f aca="true" t="shared" si="1" ref="C26:C34">E26*D26</f>
        <v>21</v>
      </c>
      <c r="D26" s="2">
        <f>INDEX($B$7:$B$10,MATCH($A26,$A$7:$A$10,0),1)</f>
        <v>6</v>
      </c>
      <c r="E26" s="28">
        <v>3.5</v>
      </c>
      <c r="F26" s="9"/>
      <c r="G26" s="2">
        <f aca="true" t="shared" si="2" ref="G26:G35">I26*H26</f>
        <v>24</v>
      </c>
      <c r="H26" s="2">
        <f>INDEX($B$7:$B$10,MATCH($A26,$A$7:$A$10,0),1)</f>
        <v>6</v>
      </c>
      <c r="I26" s="28">
        <v>4</v>
      </c>
      <c r="J26" s="9"/>
      <c r="K26" s="2">
        <f aca="true" t="shared" si="3" ref="K26:K34">M26*L26</f>
        <v>18</v>
      </c>
      <c r="L26" s="2">
        <f>INDEX($B$7:$B$10,MATCH($A26,$A$7:$A$10,0),1)</f>
        <v>6</v>
      </c>
      <c r="M26" s="28">
        <v>3</v>
      </c>
      <c r="N26" s="9"/>
      <c r="O26" s="2">
        <f aca="true" t="shared" si="4" ref="O26:O34">Q26*P26</f>
        <v>18</v>
      </c>
      <c r="P26" s="2">
        <f>INDEX($B$7:$B$10,MATCH($A26,$A$7:$A$10,0),1)</f>
        <v>6</v>
      </c>
      <c r="Q26" s="28">
        <v>3</v>
      </c>
      <c r="R26" s="9"/>
      <c r="S26" s="2">
        <f aca="true" t="shared" si="5" ref="S26:S34">U26*T26</f>
        <v>0</v>
      </c>
      <c r="T26" s="2"/>
      <c r="U26" s="28">
        <v>3</v>
      </c>
      <c r="V26" s="9"/>
      <c r="W26" s="2">
        <f aca="true" t="shared" si="6" ref="W26:W34">Y26*X26</f>
        <v>0</v>
      </c>
      <c r="X26" s="2"/>
      <c r="Y26" s="28">
        <v>3</v>
      </c>
      <c r="Z26" s="9"/>
      <c r="AA26" s="2">
        <f aca="true" t="shared" si="7" ref="AA26:AA34">AC26*AB26</f>
        <v>0</v>
      </c>
      <c r="AB26" s="2"/>
      <c r="AC26" s="28">
        <v>3</v>
      </c>
      <c r="AD26" s="9"/>
      <c r="AE26" s="2">
        <f aca="true" t="shared" si="8" ref="AE26:AE34">AG26*AF26</f>
        <v>9</v>
      </c>
      <c r="AF26" s="2">
        <f>INDEX($B$7:$B$10,MATCH($A26,$A$7:$A$10,0),1)</f>
        <v>6</v>
      </c>
      <c r="AG26" s="15">
        <v>1.5</v>
      </c>
      <c r="AH26" s="9"/>
      <c r="AI26" s="2">
        <f aca="true" t="shared" si="9" ref="AI26:AI34">AK26*AJ26</f>
        <v>9</v>
      </c>
      <c r="AJ26" s="2">
        <f>INDEX($B$7:$B$10,MATCH($A26,$A$7:$A$10,0),1)</f>
        <v>6</v>
      </c>
      <c r="AK26" s="15">
        <v>1.5</v>
      </c>
      <c r="AL26" s="9"/>
      <c r="AM26" s="2">
        <f aca="true" t="shared" si="10" ref="AM26:AM34">AO26*AN26</f>
        <v>9</v>
      </c>
      <c r="AN26" s="2">
        <f>INDEX($B$7:$B$10,MATCH($A26,$A$7:$A$10,0),1)</f>
        <v>6</v>
      </c>
      <c r="AO26" s="15">
        <v>1.5</v>
      </c>
      <c r="AP26" s="9"/>
      <c r="AQ26" s="2">
        <f aca="true" t="shared" si="11" ref="AQ26:AQ34">AS26*AR26</f>
        <v>6</v>
      </c>
      <c r="AR26" s="2">
        <f>INDEX($B$7:$B$10,MATCH($A26,$A$7:$A$10,0),1)</f>
        <v>6</v>
      </c>
      <c r="AS26" s="28">
        <v>1</v>
      </c>
      <c r="AT26" s="9"/>
      <c r="AU26" s="2">
        <f aca="true" t="shared" si="12" ref="AU26:AU34">AW26*AV26</f>
        <v>6</v>
      </c>
      <c r="AV26" s="2">
        <f>INDEX($B$7:$B$10,MATCH($A26,$A$7:$A$10,0),1)</f>
        <v>6</v>
      </c>
      <c r="AW26" s="28">
        <v>1</v>
      </c>
      <c r="AX26" s="9"/>
      <c r="AY26" s="2">
        <f aca="true" t="shared" si="13" ref="AY26:AY34">BA26*AZ26</f>
        <v>18</v>
      </c>
      <c r="AZ26" s="2">
        <f>INDEX($B$7:$B$10,MATCH($A26,$A$7:$A$10,0),1)</f>
        <v>6</v>
      </c>
      <c r="BA26" s="28">
        <v>3</v>
      </c>
      <c r="BB26" s="9"/>
      <c r="BC26" s="2">
        <f>BE26*BD26</f>
        <v>0</v>
      </c>
      <c r="BD26" s="2">
        <f>INDEX($B$7:$B$10,MATCH($A26,$A$7:$A$10,0),1)</f>
        <v>6</v>
      </c>
      <c r="BE26" s="28"/>
      <c r="BF26" s="9"/>
    </row>
    <row r="27" spans="1:58" ht="12.75">
      <c r="A27" s="21">
        <v>4</v>
      </c>
      <c r="B27" s="2">
        <f t="shared" si="0"/>
        <v>168</v>
      </c>
      <c r="C27" s="2">
        <f t="shared" si="1"/>
        <v>21</v>
      </c>
      <c r="D27" s="2">
        <f>INDEX($B$7:$B$10,MATCH($A27,$A$7:$A$10,0),1)</f>
        <v>6</v>
      </c>
      <c r="E27" s="28">
        <v>3.5</v>
      </c>
      <c r="F27" s="9"/>
      <c r="G27" s="2">
        <f t="shared" si="2"/>
        <v>24</v>
      </c>
      <c r="H27" s="2">
        <f>INDEX($B$7:$B$10,MATCH($A27,$A$7:$A$10,0),1)</f>
        <v>6</v>
      </c>
      <c r="I27" s="28">
        <v>4</v>
      </c>
      <c r="J27" s="9"/>
      <c r="K27" s="2">
        <f t="shared" si="3"/>
        <v>18</v>
      </c>
      <c r="L27" s="2">
        <f>INDEX($B$7:$B$10,MATCH($A27,$A$7:$A$10,0),1)</f>
        <v>6</v>
      </c>
      <c r="M27" s="28">
        <v>3</v>
      </c>
      <c r="N27" s="9"/>
      <c r="O27" s="2">
        <f t="shared" si="4"/>
        <v>21</v>
      </c>
      <c r="P27" s="2">
        <v>7</v>
      </c>
      <c r="Q27" s="28">
        <v>3</v>
      </c>
      <c r="R27" s="9" t="s">
        <v>80</v>
      </c>
      <c r="S27" s="2">
        <f t="shared" si="5"/>
        <v>18</v>
      </c>
      <c r="T27" s="2">
        <f>INDEX($B$7:$B$10,MATCH($A27,$A$7:$A$10,0),1)</f>
        <v>6</v>
      </c>
      <c r="U27" s="28">
        <v>3</v>
      </c>
      <c r="V27" s="9"/>
      <c r="W27" s="2">
        <f t="shared" si="6"/>
        <v>6</v>
      </c>
      <c r="X27" s="2">
        <v>2</v>
      </c>
      <c r="Y27" s="28">
        <v>3</v>
      </c>
      <c r="Z27" s="9" t="s">
        <v>80</v>
      </c>
      <c r="AA27" s="2">
        <f t="shared" si="7"/>
        <v>3</v>
      </c>
      <c r="AB27" s="2">
        <v>1</v>
      </c>
      <c r="AC27" s="28">
        <v>3</v>
      </c>
      <c r="AD27" s="9"/>
      <c r="AE27" s="2">
        <f t="shared" si="8"/>
        <v>9</v>
      </c>
      <c r="AF27" s="2">
        <f>INDEX($B$7:$B$10,MATCH($A27,$A$7:$A$10,0),1)</f>
        <v>6</v>
      </c>
      <c r="AG27" s="15">
        <v>1.5</v>
      </c>
      <c r="AH27" s="9"/>
      <c r="AI27" s="2">
        <f t="shared" si="9"/>
        <v>9</v>
      </c>
      <c r="AJ27" s="2">
        <f>INDEX($B$7:$B$10,MATCH($A27,$A$7:$A$10,0),1)</f>
        <v>6</v>
      </c>
      <c r="AK27" s="15">
        <v>1.5</v>
      </c>
      <c r="AL27" s="9"/>
      <c r="AM27" s="2">
        <f t="shared" si="10"/>
        <v>9</v>
      </c>
      <c r="AN27" s="2">
        <f>INDEX($B$7:$B$10,MATCH($A27,$A$7:$A$10,0),1)</f>
        <v>6</v>
      </c>
      <c r="AO27" s="15">
        <v>1.5</v>
      </c>
      <c r="AP27" s="9"/>
      <c r="AQ27" s="2">
        <f t="shared" si="11"/>
        <v>6</v>
      </c>
      <c r="AR27" s="2">
        <f>INDEX($B$7:$B$10,MATCH($A27,$A$7:$A$10,0),1)</f>
        <v>6</v>
      </c>
      <c r="AS27" s="28">
        <v>1</v>
      </c>
      <c r="AT27" s="9"/>
      <c r="AU27" s="2">
        <f t="shared" si="12"/>
        <v>6</v>
      </c>
      <c r="AV27" s="2">
        <f>INDEX($B$7:$B$10,MATCH($A27,$A$7:$A$10,0),1)</f>
        <v>6</v>
      </c>
      <c r="AW27" s="28">
        <v>1</v>
      </c>
      <c r="AX27" s="9"/>
      <c r="AY27" s="2">
        <f t="shared" si="13"/>
        <v>18</v>
      </c>
      <c r="AZ27" s="2">
        <f>INDEX($B$7:$B$10,MATCH($A27,$A$7:$A$10,0),1)</f>
        <v>6</v>
      </c>
      <c r="BA27" s="28">
        <v>3</v>
      </c>
      <c r="BB27" s="9"/>
      <c r="BC27" s="2">
        <f>BE27*BD27</f>
        <v>0</v>
      </c>
      <c r="BD27" s="2">
        <f>INDEX($B$7:$B$10,MATCH($A27,$A$7:$A$10,0),1)</f>
        <v>6</v>
      </c>
      <c r="BE27" s="28"/>
      <c r="BF27" s="9"/>
    </row>
    <row r="28" spans="1:58" ht="12.75">
      <c r="A28" s="21">
        <v>3</v>
      </c>
      <c r="B28" s="2">
        <f t="shared" si="0"/>
        <v>177</v>
      </c>
      <c r="C28" s="2">
        <f t="shared" si="1"/>
        <v>24</v>
      </c>
      <c r="D28" s="2">
        <f>INDEX($B$7:$B$10,MATCH($A28,$A$7:$A$10,0),1)</f>
        <v>6</v>
      </c>
      <c r="E28" s="28">
        <v>4</v>
      </c>
      <c r="F28" s="9"/>
      <c r="G28" s="2">
        <f t="shared" si="2"/>
        <v>27</v>
      </c>
      <c r="H28" s="2">
        <f>INDEX($B$7:$B$10,MATCH($A28,$A$7:$A$10,0),1)</f>
        <v>6</v>
      </c>
      <c r="I28" s="28">
        <v>4.5</v>
      </c>
      <c r="J28" s="9"/>
      <c r="K28" s="2">
        <f t="shared" si="3"/>
        <v>21</v>
      </c>
      <c r="L28" s="2">
        <f>INDEX($B$7:$B$10,MATCH($A28,$A$7:$A$10,0),1)</f>
        <v>6</v>
      </c>
      <c r="M28" s="28">
        <v>3.5</v>
      </c>
      <c r="N28" s="9"/>
      <c r="O28" s="2">
        <f t="shared" si="4"/>
        <v>18</v>
      </c>
      <c r="P28" s="2">
        <f>INDEX($B$7:$B$10,MATCH($A28,$A$7:$A$10,0),1)</f>
        <v>6</v>
      </c>
      <c r="Q28" s="28">
        <v>3</v>
      </c>
      <c r="R28" s="9"/>
      <c r="S28" s="2">
        <f t="shared" si="5"/>
        <v>18</v>
      </c>
      <c r="T28" s="2">
        <v>6</v>
      </c>
      <c r="U28" s="28">
        <v>3</v>
      </c>
      <c r="V28" s="9"/>
      <c r="W28" s="2">
        <f t="shared" si="6"/>
        <v>3</v>
      </c>
      <c r="X28" s="2">
        <v>1</v>
      </c>
      <c r="Y28" s="28">
        <v>3</v>
      </c>
      <c r="Z28" s="9"/>
      <c r="AA28" s="2">
        <f t="shared" si="7"/>
        <v>3</v>
      </c>
      <c r="AB28" s="2">
        <v>1</v>
      </c>
      <c r="AC28" s="28">
        <v>3</v>
      </c>
      <c r="AD28" s="9"/>
      <c r="AE28" s="2">
        <f t="shared" si="8"/>
        <v>9</v>
      </c>
      <c r="AF28" s="2">
        <f>INDEX($B$7:$B$10,MATCH($A28,$A$7:$A$10,0),1)</f>
        <v>6</v>
      </c>
      <c r="AG28" s="15">
        <v>1.5</v>
      </c>
      <c r="AH28" s="9"/>
      <c r="AI28" s="2">
        <f t="shared" si="9"/>
        <v>12</v>
      </c>
      <c r="AJ28" s="2">
        <f>INDEX($B$7:$B$10,MATCH($A28,$A$7:$A$10,0),1)</f>
        <v>6</v>
      </c>
      <c r="AK28" s="15">
        <v>2</v>
      </c>
      <c r="AL28" s="9"/>
      <c r="AM28" s="2">
        <f t="shared" si="10"/>
        <v>12</v>
      </c>
      <c r="AN28" s="2">
        <f>INDEX($B$7:$B$10,MATCH($A28,$A$7:$A$10,0),1)</f>
        <v>6</v>
      </c>
      <c r="AO28" s="15">
        <v>2</v>
      </c>
      <c r="AP28" s="9"/>
      <c r="AQ28" s="2">
        <f t="shared" si="11"/>
        <v>6</v>
      </c>
      <c r="AR28" s="2">
        <f>INDEX($B$7:$B$10,MATCH($A28,$A$7:$A$10,0),1)</f>
        <v>6</v>
      </c>
      <c r="AS28" s="28">
        <v>1</v>
      </c>
      <c r="AT28" s="9"/>
      <c r="AU28" s="2">
        <f t="shared" si="12"/>
        <v>6</v>
      </c>
      <c r="AV28" s="2">
        <f>INDEX($B$7:$B$10,MATCH($A28,$A$7:$A$10,0),1)</f>
        <v>6</v>
      </c>
      <c r="AW28" s="28">
        <v>1</v>
      </c>
      <c r="AX28" s="9"/>
      <c r="AY28" s="2">
        <f t="shared" si="13"/>
        <v>18</v>
      </c>
      <c r="AZ28" s="2">
        <f>INDEX($B$7:$B$10,MATCH($A28,$A$7:$A$10,0),1)</f>
        <v>6</v>
      </c>
      <c r="BA28" s="28">
        <v>3</v>
      </c>
      <c r="BB28" s="9"/>
      <c r="BC28" s="2">
        <f>BE28*BD28</f>
        <v>0</v>
      </c>
      <c r="BD28" s="2">
        <f>INDEX($B$7:$B$10,MATCH($A28,$A$7:$A$10,0),1)</f>
        <v>6</v>
      </c>
      <c r="BE28" s="28"/>
      <c r="BF28" s="9"/>
    </row>
    <row r="29" spans="1:58" ht="12.75">
      <c r="A29" s="2" t="s">
        <v>34</v>
      </c>
      <c r="B29" s="2">
        <f t="shared" si="0"/>
        <v>0</v>
      </c>
      <c r="C29" s="2"/>
      <c r="D29" s="2"/>
      <c r="E29" s="2"/>
      <c r="F29" s="9"/>
      <c r="G29" s="2"/>
      <c r="H29" s="2"/>
      <c r="I29" s="2"/>
      <c r="J29" s="9"/>
      <c r="K29" s="2"/>
      <c r="L29" s="2"/>
      <c r="M29" s="2"/>
      <c r="N29" s="9"/>
      <c r="O29" s="2"/>
      <c r="P29" s="2"/>
      <c r="Q29" s="2"/>
      <c r="R29" s="9"/>
      <c r="S29" s="2"/>
      <c r="T29" s="2"/>
      <c r="U29" s="2"/>
      <c r="V29" s="9"/>
      <c r="W29" s="2"/>
      <c r="X29" s="2"/>
      <c r="Y29" s="2"/>
      <c r="Z29" s="9"/>
      <c r="AA29" s="2"/>
      <c r="AB29" s="2"/>
      <c r="AC29" s="2"/>
      <c r="AD29" s="9"/>
      <c r="AE29" s="2"/>
      <c r="AF29" s="2"/>
      <c r="AG29" s="2"/>
      <c r="AH29" s="9"/>
      <c r="AI29" s="2"/>
      <c r="AJ29" s="2"/>
      <c r="AK29" s="2"/>
      <c r="AL29" s="9"/>
      <c r="AM29" s="2"/>
      <c r="AN29" s="2"/>
      <c r="AO29" s="2"/>
      <c r="AP29" s="9"/>
      <c r="AQ29" s="2"/>
      <c r="AR29" s="2"/>
      <c r="AS29" s="2"/>
      <c r="AT29" s="9"/>
      <c r="AU29" s="2"/>
      <c r="AV29" s="2"/>
      <c r="AW29" s="2"/>
      <c r="AX29" s="9"/>
      <c r="AY29" s="2"/>
      <c r="AZ29" s="2"/>
      <c r="BA29" s="2"/>
      <c r="BB29" s="9"/>
      <c r="BC29" s="2"/>
      <c r="BD29" s="2"/>
      <c r="BE29" s="2"/>
      <c r="BF29" s="9"/>
    </row>
    <row r="30" spans="1:58" ht="12.75">
      <c r="A30" s="2" t="s">
        <v>46</v>
      </c>
      <c r="B30" s="2">
        <f t="shared" si="0"/>
        <v>6</v>
      </c>
      <c r="C30" s="2">
        <f t="shared" si="1"/>
        <v>3</v>
      </c>
      <c r="D30" s="2">
        <f>INDEX($B$7:$B$10,MATCH($A27,$A$7:$A$10,0),1)</f>
        <v>6</v>
      </c>
      <c r="E30" s="2">
        <v>0.5</v>
      </c>
      <c r="F30" s="9" t="s">
        <v>47</v>
      </c>
      <c r="G30" s="2">
        <f t="shared" si="2"/>
        <v>3</v>
      </c>
      <c r="H30" s="2">
        <f>H25</f>
        <v>6</v>
      </c>
      <c r="I30" s="2">
        <v>0.5</v>
      </c>
      <c r="J30" s="9" t="s">
        <v>76</v>
      </c>
      <c r="K30" s="2">
        <f t="shared" si="3"/>
        <v>0</v>
      </c>
      <c r="L30" s="2"/>
      <c r="M30" s="2"/>
      <c r="N30" s="9"/>
      <c r="O30" s="2">
        <f t="shared" si="4"/>
        <v>0</v>
      </c>
      <c r="P30" s="2"/>
      <c r="Q30" s="2"/>
      <c r="R30" s="9"/>
      <c r="S30" s="2">
        <f t="shared" si="5"/>
        <v>0</v>
      </c>
      <c r="T30" s="2"/>
      <c r="U30" s="2"/>
      <c r="V30" s="9"/>
      <c r="W30" s="2">
        <f t="shared" si="6"/>
        <v>0</v>
      </c>
      <c r="X30" s="2"/>
      <c r="Y30" s="2"/>
      <c r="Z30" s="9"/>
      <c r="AA30" s="2">
        <f t="shared" si="7"/>
        <v>0</v>
      </c>
      <c r="AB30" s="2"/>
      <c r="AC30" s="2"/>
      <c r="AD30" s="9"/>
      <c r="AE30" s="2">
        <f t="shared" si="8"/>
        <v>0</v>
      </c>
      <c r="AF30" s="2"/>
      <c r="AG30" s="2"/>
      <c r="AH30" s="9"/>
      <c r="AI30" s="2">
        <f t="shared" si="9"/>
        <v>0</v>
      </c>
      <c r="AJ30" s="2"/>
      <c r="AK30" s="2"/>
      <c r="AL30" s="9"/>
      <c r="AM30" s="2">
        <f t="shared" si="10"/>
        <v>0</v>
      </c>
      <c r="AN30" s="2"/>
      <c r="AO30" s="2"/>
      <c r="AP30" s="9"/>
      <c r="AQ30" s="2">
        <f t="shared" si="11"/>
        <v>0</v>
      </c>
      <c r="AR30" s="2"/>
      <c r="AS30" s="2"/>
      <c r="AT30" s="9"/>
      <c r="AU30" s="2">
        <f t="shared" si="12"/>
        <v>0</v>
      </c>
      <c r="AV30" s="2"/>
      <c r="AW30" s="2"/>
      <c r="AX30" s="9"/>
      <c r="AY30" s="2">
        <f t="shared" si="13"/>
        <v>0</v>
      </c>
      <c r="AZ30" s="2"/>
      <c r="BA30" s="2"/>
      <c r="BB30" s="9"/>
      <c r="BC30" s="2">
        <f>BE30*BD30</f>
        <v>0</v>
      </c>
      <c r="BD30" s="2"/>
      <c r="BE30" s="2"/>
      <c r="BF30" s="9"/>
    </row>
    <row r="31" spans="1:58" ht="12.75">
      <c r="A31" s="2" t="s">
        <v>46</v>
      </c>
      <c r="B31" s="2"/>
      <c r="C31" s="2"/>
      <c r="D31" s="2"/>
      <c r="E31" s="2"/>
      <c r="F31" s="9"/>
      <c r="G31" s="2">
        <f t="shared" si="2"/>
        <v>3</v>
      </c>
      <c r="H31" s="2">
        <f>H26</f>
        <v>6</v>
      </c>
      <c r="I31" s="2">
        <v>0.5</v>
      </c>
      <c r="J31" s="9" t="s">
        <v>77</v>
      </c>
      <c r="K31" s="2"/>
      <c r="L31" s="2"/>
      <c r="M31" s="2"/>
      <c r="N31" s="9"/>
      <c r="O31" s="2"/>
      <c r="P31" s="2"/>
      <c r="Q31" s="2"/>
      <c r="R31" s="9"/>
      <c r="S31" s="2"/>
      <c r="T31" s="2"/>
      <c r="U31" s="2"/>
      <c r="V31" s="9"/>
      <c r="W31" s="2"/>
      <c r="X31" s="2"/>
      <c r="Y31" s="2"/>
      <c r="Z31" s="9"/>
      <c r="AA31" s="2"/>
      <c r="AB31" s="2"/>
      <c r="AC31" s="2"/>
      <c r="AD31" s="9"/>
      <c r="AE31" s="2">
        <f t="shared" si="8"/>
        <v>3</v>
      </c>
      <c r="AF31" s="2">
        <f>AF26</f>
        <v>6</v>
      </c>
      <c r="AG31" s="2">
        <v>0.5</v>
      </c>
      <c r="AH31" s="9" t="s">
        <v>82</v>
      </c>
      <c r="AI31" s="2">
        <f t="shared" si="9"/>
        <v>3</v>
      </c>
      <c r="AJ31" s="2">
        <f>AJ26</f>
        <v>6</v>
      </c>
      <c r="AK31" s="2">
        <v>0.5</v>
      </c>
      <c r="AL31" s="9" t="s">
        <v>82</v>
      </c>
      <c r="AM31" s="2"/>
      <c r="AN31" s="2"/>
      <c r="AO31" s="2"/>
      <c r="AP31" s="9"/>
      <c r="AQ31" s="2"/>
      <c r="AR31" s="2"/>
      <c r="AS31" s="2"/>
      <c r="AT31" s="9"/>
      <c r="AU31" s="2"/>
      <c r="AV31" s="2"/>
      <c r="AW31" s="2"/>
      <c r="AX31" s="9"/>
      <c r="AY31" s="2"/>
      <c r="AZ31" s="2"/>
      <c r="BA31" s="2"/>
      <c r="BB31" s="9"/>
      <c r="BC31" s="2"/>
      <c r="BD31" s="2"/>
      <c r="BE31" s="2"/>
      <c r="BF31" s="9"/>
    </row>
    <row r="32" spans="1:58" ht="12.75">
      <c r="A32" s="2" t="s">
        <v>46</v>
      </c>
      <c r="B32" s="2"/>
      <c r="C32" s="2"/>
      <c r="D32" s="2"/>
      <c r="E32" s="2"/>
      <c r="F32" s="9"/>
      <c r="G32" s="2">
        <f t="shared" si="2"/>
        <v>3</v>
      </c>
      <c r="H32" s="2">
        <f>H28</f>
        <v>6</v>
      </c>
      <c r="I32" s="2">
        <v>0.5</v>
      </c>
      <c r="J32" s="9" t="s">
        <v>78</v>
      </c>
      <c r="K32" s="2"/>
      <c r="L32" s="2"/>
      <c r="M32" s="2"/>
      <c r="N32" s="9"/>
      <c r="O32" s="2"/>
      <c r="P32" s="2"/>
      <c r="Q32" s="2"/>
      <c r="R32" s="9"/>
      <c r="S32" s="2"/>
      <c r="T32" s="2"/>
      <c r="U32" s="2"/>
      <c r="V32" s="9"/>
      <c r="W32" s="2"/>
      <c r="X32" s="2"/>
      <c r="Y32" s="2"/>
      <c r="Z32" s="9"/>
      <c r="AA32" s="2"/>
      <c r="AB32" s="2"/>
      <c r="AC32" s="2"/>
      <c r="AD32" s="9"/>
      <c r="AE32" s="2"/>
      <c r="AF32" s="2"/>
      <c r="AG32" s="2"/>
      <c r="AH32" s="9"/>
      <c r="AI32" s="2"/>
      <c r="AJ32" s="2"/>
      <c r="AK32" s="2"/>
      <c r="AL32" s="9"/>
      <c r="AM32" s="2"/>
      <c r="AN32" s="2"/>
      <c r="AO32" s="2"/>
      <c r="AP32" s="9"/>
      <c r="AQ32" s="2"/>
      <c r="AR32" s="2"/>
      <c r="AS32" s="2"/>
      <c r="AT32" s="9"/>
      <c r="AU32" s="2"/>
      <c r="AV32" s="2"/>
      <c r="AW32" s="2"/>
      <c r="AX32" s="9"/>
      <c r="AY32" s="2"/>
      <c r="AZ32" s="2"/>
      <c r="BA32" s="2"/>
      <c r="BB32" s="9"/>
      <c r="BC32" s="2"/>
      <c r="BD32" s="2"/>
      <c r="BE32" s="2"/>
      <c r="BF32" s="9"/>
    </row>
    <row r="33" spans="1:58" ht="12.75">
      <c r="A33" s="2" t="s">
        <v>45</v>
      </c>
      <c r="B33" s="2">
        <f t="shared" si="0"/>
        <v>6</v>
      </c>
      <c r="C33" s="2">
        <f t="shared" si="1"/>
        <v>0</v>
      </c>
      <c r="D33" s="2"/>
      <c r="E33" s="2"/>
      <c r="F33" s="9"/>
      <c r="G33" s="2">
        <f t="shared" si="2"/>
        <v>4</v>
      </c>
      <c r="H33" s="2">
        <v>2</v>
      </c>
      <c r="I33" s="2">
        <v>2</v>
      </c>
      <c r="J33" s="9" t="s">
        <v>48</v>
      </c>
      <c r="K33" s="2">
        <f t="shared" si="3"/>
        <v>0</v>
      </c>
      <c r="L33" s="2"/>
      <c r="M33" s="2"/>
      <c r="N33" s="9"/>
      <c r="O33" s="2">
        <f t="shared" si="4"/>
        <v>2</v>
      </c>
      <c r="P33" s="2">
        <v>1</v>
      </c>
      <c r="Q33" s="2">
        <v>2</v>
      </c>
      <c r="R33" s="9" t="s">
        <v>20</v>
      </c>
      <c r="S33" s="2">
        <f t="shared" si="5"/>
        <v>0</v>
      </c>
      <c r="T33" s="2"/>
      <c r="U33" s="2"/>
      <c r="V33" s="9"/>
      <c r="W33" s="2">
        <f t="shared" si="6"/>
        <v>0</v>
      </c>
      <c r="X33" s="2"/>
      <c r="Y33" s="2"/>
      <c r="Z33" s="9"/>
      <c r="AA33" s="2">
        <f t="shared" si="7"/>
        <v>0</v>
      </c>
      <c r="AB33" s="2"/>
      <c r="AC33" s="2"/>
      <c r="AD33" s="9"/>
      <c r="AE33" s="2">
        <f t="shared" si="8"/>
        <v>0</v>
      </c>
      <c r="AF33" s="2"/>
      <c r="AG33" s="2"/>
      <c r="AH33" s="9"/>
      <c r="AI33" s="2">
        <f t="shared" si="9"/>
        <v>0</v>
      </c>
      <c r="AJ33" s="2"/>
      <c r="AK33" s="2"/>
      <c r="AL33" s="9"/>
      <c r="AM33" s="2">
        <f t="shared" si="10"/>
        <v>0</v>
      </c>
      <c r="AN33" s="2"/>
      <c r="AO33" s="2"/>
      <c r="AP33" s="9"/>
      <c r="AQ33" s="2">
        <f t="shared" si="11"/>
        <v>0</v>
      </c>
      <c r="AR33" s="2"/>
      <c r="AS33" s="2"/>
      <c r="AT33" s="9"/>
      <c r="AU33" s="2">
        <f t="shared" si="12"/>
        <v>0</v>
      </c>
      <c r="AV33" s="2"/>
      <c r="AW33" s="2"/>
      <c r="AX33" s="9"/>
      <c r="AY33" s="2">
        <f t="shared" si="13"/>
        <v>0</v>
      </c>
      <c r="AZ33" s="2"/>
      <c r="BA33" s="2"/>
      <c r="BB33" s="9"/>
      <c r="BC33" s="2">
        <f>BE33*BD33</f>
        <v>0</v>
      </c>
      <c r="BD33" s="2"/>
      <c r="BE33" s="2"/>
      <c r="BF33" s="9"/>
    </row>
    <row r="34" spans="1:58" ht="12.75">
      <c r="A34" s="2" t="s">
        <v>45</v>
      </c>
      <c r="B34" s="2">
        <f t="shared" si="0"/>
        <v>5</v>
      </c>
      <c r="C34" s="2">
        <f t="shared" si="1"/>
        <v>0</v>
      </c>
      <c r="D34" s="2"/>
      <c r="E34" s="2"/>
      <c r="F34" s="9"/>
      <c r="G34" s="2">
        <f t="shared" si="2"/>
        <v>3</v>
      </c>
      <c r="H34" s="2">
        <v>1</v>
      </c>
      <c r="I34" s="2">
        <v>3</v>
      </c>
      <c r="J34" s="9" t="s">
        <v>49</v>
      </c>
      <c r="K34" s="2">
        <f t="shared" si="3"/>
        <v>0</v>
      </c>
      <c r="L34" s="2"/>
      <c r="M34" s="2"/>
      <c r="N34" s="9"/>
      <c r="O34" s="2">
        <f t="shared" si="4"/>
        <v>2</v>
      </c>
      <c r="P34" s="2">
        <v>1</v>
      </c>
      <c r="Q34" s="2">
        <v>2</v>
      </c>
      <c r="R34" s="9" t="s">
        <v>21</v>
      </c>
      <c r="S34" s="2">
        <f t="shared" si="5"/>
        <v>0</v>
      </c>
      <c r="T34" s="2"/>
      <c r="U34" s="2"/>
      <c r="V34" s="9"/>
      <c r="W34" s="2">
        <f t="shared" si="6"/>
        <v>0</v>
      </c>
      <c r="X34" s="2"/>
      <c r="Y34" s="2"/>
      <c r="Z34" s="9"/>
      <c r="AA34" s="2">
        <f t="shared" si="7"/>
        <v>0</v>
      </c>
      <c r="AB34" s="2"/>
      <c r="AC34" s="2"/>
      <c r="AD34" s="9"/>
      <c r="AE34" s="2">
        <f t="shared" si="8"/>
        <v>0</v>
      </c>
      <c r="AF34" s="2"/>
      <c r="AG34" s="2"/>
      <c r="AH34" s="9"/>
      <c r="AI34" s="2">
        <f t="shared" si="9"/>
        <v>0</v>
      </c>
      <c r="AJ34" s="2"/>
      <c r="AK34" s="2"/>
      <c r="AL34" s="9"/>
      <c r="AM34" s="2">
        <f t="shared" si="10"/>
        <v>0</v>
      </c>
      <c r="AN34" s="2"/>
      <c r="AO34" s="2"/>
      <c r="AP34" s="9"/>
      <c r="AQ34" s="2">
        <f t="shared" si="11"/>
        <v>0</v>
      </c>
      <c r="AR34" s="2"/>
      <c r="AS34" s="2"/>
      <c r="AT34" s="9"/>
      <c r="AU34" s="2">
        <f t="shared" si="12"/>
        <v>0</v>
      </c>
      <c r="AV34" s="2"/>
      <c r="AW34" s="2"/>
      <c r="AX34" s="9"/>
      <c r="AY34" s="2">
        <f t="shared" si="13"/>
        <v>0</v>
      </c>
      <c r="AZ34" s="2"/>
      <c r="BA34" s="2"/>
      <c r="BB34" s="9"/>
      <c r="BC34" s="2">
        <f>BE34*BD34</f>
        <v>0</v>
      </c>
      <c r="BD34" s="2"/>
      <c r="BE34" s="2"/>
      <c r="BF34" s="9"/>
    </row>
    <row r="35" spans="1:58" ht="12.75">
      <c r="A35" s="2" t="s">
        <v>45</v>
      </c>
      <c r="B35" s="2">
        <f t="shared" si="0"/>
        <v>6</v>
      </c>
      <c r="C35" s="2"/>
      <c r="D35" s="2"/>
      <c r="E35" s="2"/>
      <c r="F35" s="9"/>
      <c r="G35" s="2">
        <f t="shared" si="2"/>
        <v>6</v>
      </c>
      <c r="H35" s="2">
        <v>2</v>
      </c>
      <c r="I35" s="2">
        <v>3</v>
      </c>
      <c r="J35" s="9" t="s">
        <v>50</v>
      </c>
      <c r="K35" s="2"/>
      <c r="L35" s="2"/>
      <c r="M35" s="2"/>
      <c r="N35" s="9"/>
      <c r="O35" s="2"/>
      <c r="P35" s="2"/>
      <c r="Q35" s="2"/>
      <c r="R35" s="9"/>
      <c r="S35" s="2"/>
      <c r="T35" s="2"/>
      <c r="U35" s="2"/>
      <c r="V35" s="9"/>
      <c r="W35" s="2"/>
      <c r="X35" s="2"/>
      <c r="Y35" s="2"/>
      <c r="Z35" s="9"/>
      <c r="AA35" s="2"/>
      <c r="AB35" s="2"/>
      <c r="AC35" s="2"/>
      <c r="AD35" s="9"/>
      <c r="AE35" s="2"/>
      <c r="AF35" s="2"/>
      <c r="AG35" s="2"/>
      <c r="AH35" s="9"/>
      <c r="AI35" s="2"/>
      <c r="AJ35" s="2"/>
      <c r="AK35" s="2"/>
      <c r="AL35" s="9"/>
      <c r="AM35" s="2"/>
      <c r="AN35" s="2"/>
      <c r="AO35" s="2"/>
      <c r="AP35" s="9"/>
      <c r="AQ35" s="2"/>
      <c r="AR35" s="2"/>
      <c r="AS35" s="2"/>
      <c r="AT35" s="9"/>
      <c r="AU35" s="2"/>
      <c r="AV35" s="2"/>
      <c r="AW35" s="2"/>
      <c r="AX35" s="9"/>
      <c r="AY35" s="2"/>
      <c r="AZ35" s="2"/>
      <c r="BA35" s="2"/>
      <c r="BB35" s="9"/>
      <c r="BC35" s="2"/>
      <c r="BD35" s="2"/>
      <c r="BE35" s="2"/>
      <c r="BF35" s="9"/>
    </row>
    <row r="36" spans="1:58" ht="12.75">
      <c r="A36" s="2" t="s">
        <v>71</v>
      </c>
      <c r="B36" s="2">
        <f t="shared" si="0"/>
        <v>3</v>
      </c>
      <c r="C36" s="2"/>
      <c r="D36" s="2"/>
      <c r="E36" s="2"/>
      <c r="F36" s="9"/>
      <c r="G36" s="2"/>
      <c r="H36" s="2"/>
      <c r="I36" s="2"/>
      <c r="J36" s="9"/>
      <c r="K36" s="2"/>
      <c r="L36" s="2"/>
      <c r="M36" s="2"/>
      <c r="N36" s="9"/>
      <c r="O36" s="2">
        <v>1</v>
      </c>
      <c r="P36" s="2"/>
      <c r="Q36" s="2"/>
      <c r="R36" s="9" t="s">
        <v>72</v>
      </c>
      <c r="S36" s="2"/>
      <c r="T36" s="2"/>
      <c r="U36" s="2"/>
      <c r="V36" s="9"/>
      <c r="W36" s="2">
        <v>2</v>
      </c>
      <c r="X36" s="2"/>
      <c r="Y36" s="2"/>
      <c r="Z36" s="9" t="s">
        <v>81</v>
      </c>
      <c r="AA36" s="2"/>
      <c r="AB36" s="2"/>
      <c r="AC36" s="2"/>
      <c r="AD36" s="9"/>
      <c r="AE36" s="2"/>
      <c r="AF36" s="2"/>
      <c r="AG36" s="2"/>
      <c r="AH36" s="9"/>
      <c r="AI36" s="2"/>
      <c r="AJ36" s="2"/>
      <c r="AK36" s="2"/>
      <c r="AL36" s="9"/>
      <c r="AM36" s="2"/>
      <c r="AN36" s="2"/>
      <c r="AO36" s="2"/>
      <c r="AP36" s="9"/>
      <c r="AQ36" s="2"/>
      <c r="AR36" s="2"/>
      <c r="AS36" s="2"/>
      <c r="AT36" s="9"/>
      <c r="AU36" s="2"/>
      <c r="AV36" s="2"/>
      <c r="AW36" s="2"/>
      <c r="AX36" s="9"/>
      <c r="AY36" s="2"/>
      <c r="AZ36" s="2"/>
      <c r="BA36" s="2"/>
      <c r="BB36" s="9"/>
      <c r="BC36" s="2">
        <v>24</v>
      </c>
      <c r="BD36" s="2"/>
      <c r="BE36" s="2"/>
      <c r="BF36" s="9"/>
    </row>
    <row r="37" spans="1:58" ht="12.75">
      <c r="A37" s="2" t="s">
        <v>61</v>
      </c>
      <c r="B37" s="2">
        <f t="shared" si="0"/>
        <v>19</v>
      </c>
      <c r="C37" s="2"/>
      <c r="D37" s="2"/>
      <c r="E37" s="2"/>
      <c r="F37" s="9"/>
      <c r="G37" s="2"/>
      <c r="H37" s="2"/>
      <c r="I37" s="2"/>
      <c r="J37" s="9"/>
      <c r="K37" s="28">
        <f>B20</f>
        <v>1</v>
      </c>
      <c r="L37" s="2"/>
      <c r="M37" s="2"/>
      <c r="N37" s="9" t="s">
        <v>62</v>
      </c>
      <c r="O37" s="2"/>
      <c r="P37" s="2"/>
      <c r="Q37" s="2"/>
      <c r="R37" s="9"/>
      <c r="S37" s="2"/>
      <c r="T37" s="2"/>
      <c r="U37" s="2"/>
      <c r="V37" s="9"/>
      <c r="W37" s="2"/>
      <c r="X37" s="2"/>
      <c r="Y37" s="2"/>
      <c r="Z37" s="9"/>
      <c r="AA37" s="2"/>
      <c r="AB37" s="2"/>
      <c r="AC37" s="2"/>
      <c r="AD37" s="9"/>
      <c r="AE37" s="28">
        <f>B16</f>
        <v>3</v>
      </c>
      <c r="AF37" s="2"/>
      <c r="AG37" s="2"/>
      <c r="AH37" s="9" t="s">
        <v>60</v>
      </c>
      <c r="AI37" s="28">
        <f>B15</f>
        <v>2</v>
      </c>
      <c r="AJ37" s="2"/>
      <c r="AK37" s="2"/>
      <c r="AL37" s="9" t="s">
        <v>60</v>
      </c>
      <c r="AM37" s="15">
        <f>B17</f>
        <v>1</v>
      </c>
      <c r="AN37" s="2"/>
      <c r="AO37" s="2"/>
      <c r="AP37" s="9" t="s">
        <v>83</v>
      </c>
      <c r="AQ37" s="2"/>
      <c r="AR37" s="2"/>
      <c r="AS37" s="2"/>
      <c r="AT37" s="9"/>
      <c r="AU37" s="28">
        <f>B19</f>
        <v>0</v>
      </c>
      <c r="AV37" s="2"/>
      <c r="AW37" s="2"/>
      <c r="AX37" s="9" t="s">
        <v>39</v>
      </c>
      <c r="AY37" s="28">
        <v>12</v>
      </c>
      <c r="AZ37" s="2"/>
      <c r="BA37" s="2"/>
      <c r="BB37" s="9" t="s">
        <v>84</v>
      </c>
      <c r="BC37" s="28"/>
      <c r="BD37" s="2"/>
      <c r="BE37" s="2"/>
      <c r="BF37" s="9"/>
    </row>
    <row r="38" spans="1:58" ht="12.75">
      <c r="A38" s="2" t="s">
        <v>61</v>
      </c>
      <c r="B38" s="2">
        <f t="shared" si="0"/>
        <v>2</v>
      </c>
      <c r="C38" s="2"/>
      <c r="D38" s="2"/>
      <c r="E38" s="2"/>
      <c r="F38" s="9"/>
      <c r="G38" s="2"/>
      <c r="H38" s="2"/>
      <c r="I38" s="2"/>
      <c r="J38" s="9"/>
      <c r="K38" s="2"/>
      <c r="L38" s="2"/>
      <c r="M38" s="2"/>
      <c r="N38" s="9"/>
      <c r="O38" s="2"/>
      <c r="P38" s="2"/>
      <c r="Q38" s="2"/>
      <c r="R38" s="9"/>
      <c r="S38" s="2"/>
      <c r="T38" s="2"/>
      <c r="U38" s="2"/>
      <c r="V38" s="9"/>
      <c r="W38" s="2"/>
      <c r="X38" s="2"/>
      <c r="Y38" s="2"/>
      <c r="Z38" s="9"/>
      <c r="AA38" s="2"/>
      <c r="AB38" s="2"/>
      <c r="AC38" s="2"/>
      <c r="AD38" s="9"/>
      <c r="AE38" s="2"/>
      <c r="AF38" s="2"/>
      <c r="AG38" s="2"/>
      <c r="AH38" s="9"/>
      <c r="AI38" s="2"/>
      <c r="AJ38" s="2"/>
      <c r="AK38" s="2"/>
      <c r="AL38" s="9"/>
      <c r="AM38" s="2"/>
      <c r="AN38" s="2"/>
      <c r="AO38" s="2"/>
      <c r="AP38" s="9"/>
      <c r="AQ38" s="2"/>
      <c r="AR38" s="2"/>
      <c r="AS38" s="2"/>
      <c r="AT38" s="9"/>
      <c r="AU38" s="2"/>
      <c r="AV38" s="2"/>
      <c r="AW38" s="2"/>
      <c r="AX38" s="9"/>
      <c r="AY38" s="28">
        <f>B21</f>
        <v>2</v>
      </c>
      <c r="AZ38" s="2"/>
      <c r="BA38" s="2"/>
      <c r="BB38" s="9" t="s">
        <v>63</v>
      </c>
      <c r="BC38" s="28"/>
      <c r="BD38" s="2"/>
      <c r="BE38" s="2"/>
      <c r="BF38" s="9"/>
    </row>
    <row r="39" spans="1:58" ht="12.75">
      <c r="A39" s="27" t="s">
        <v>6</v>
      </c>
      <c r="B39" s="13">
        <f>SUM(B25:B38)</f>
        <v>686</v>
      </c>
      <c r="C39" s="4">
        <f>SUM(C25:C38)</f>
        <v>93</v>
      </c>
      <c r="D39" s="4"/>
      <c r="F39" s="10"/>
      <c r="G39" s="4">
        <f>SUM(G25:G38)</f>
        <v>127</v>
      </c>
      <c r="H39" s="4"/>
      <c r="J39" s="10"/>
      <c r="K39" s="4">
        <f>SUM(K25:K38)</f>
        <v>76</v>
      </c>
      <c r="L39" s="4"/>
      <c r="N39" s="10"/>
      <c r="O39" s="4">
        <f>SUM(O25:O38)</f>
        <v>86</v>
      </c>
      <c r="P39" s="4"/>
      <c r="R39" s="10"/>
      <c r="S39" s="4">
        <f>SUM(S25:S38)</f>
        <v>36</v>
      </c>
      <c r="T39" s="4"/>
      <c r="V39" s="10"/>
      <c r="W39" s="4">
        <f>SUM(W25:W38)</f>
        <v>11</v>
      </c>
      <c r="X39" s="4"/>
      <c r="Z39" s="10"/>
      <c r="AA39" s="4">
        <f>SUM(AA25:AA38)</f>
        <v>6</v>
      </c>
      <c r="AB39" s="4"/>
      <c r="AD39" s="10"/>
      <c r="AE39" s="4">
        <f>SUM(AE25:AE38)</f>
        <v>45</v>
      </c>
      <c r="AF39" s="4"/>
      <c r="AH39" s="10"/>
      <c r="AI39" s="4">
        <f>SUM(AI25:AI38)</f>
        <v>35</v>
      </c>
      <c r="AJ39" s="4"/>
      <c r="AL39" s="10"/>
      <c r="AM39" s="4">
        <f>SUM(AM25:AM38)</f>
        <v>43</v>
      </c>
      <c r="AN39" s="4"/>
      <c r="AP39" s="10"/>
      <c r="AQ39" s="4">
        <f>SUM(AQ25:AQ38)</f>
        <v>24</v>
      </c>
      <c r="AR39" s="4"/>
      <c r="AT39" s="10"/>
      <c r="AU39" s="4">
        <f>SUM(AU25:AU38)</f>
        <v>24</v>
      </c>
      <c r="AV39" s="4"/>
      <c r="AX39" s="10"/>
      <c r="AY39" s="4">
        <f>SUM(AY25:AY38)</f>
        <v>92</v>
      </c>
      <c r="AZ39" s="4"/>
      <c r="BB39" s="10"/>
      <c r="BC39" s="4">
        <f>SUM(BC25:BC38)</f>
        <v>24</v>
      </c>
      <c r="BD39" s="4"/>
      <c r="BF39" s="10"/>
    </row>
    <row r="40" spans="1:58" ht="12.75">
      <c r="A40" s="5"/>
      <c r="B40" s="13"/>
      <c r="C40" s="4"/>
      <c r="D40" s="4"/>
      <c r="F40" s="10"/>
      <c r="G40" s="4"/>
      <c r="H40" s="4"/>
      <c r="J40" s="10"/>
      <c r="K40" s="4"/>
      <c r="L40" s="4"/>
      <c r="N40" s="10"/>
      <c r="O40" s="4"/>
      <c r="P40" s="4"/>
      <c r="R40" s="10"/>
      <c r="S40" s="4"/>
      <c r="T40" s="4"/>
      <c r="V40" s="10"/>
      <c r="W40" s="4"/>
      <c r="X40" s="4"/>
      <c r="Z40" s="10"/>
      <c r="AA40" s="4"/>
      <c r="AB40" s="4"/>
      <c r="AD40" s="10"/>
      <c r="AE40" s="4"/>
      <c r="AF40" s="4"/>
      <c r="AH40" s="10"/>
      <c r="AI40" s="4"/>
      <c r="AJ40" s="4"/>
      <c r="AL40" s="10"/>
      <c r="AM40" s="4"/>
      <c r="AN40" s="4"/>
      <c r="AP40" s="10"/>
      <c r="AQ40" s="4"/>
      <c r="AR40" s="4"/>
      <c r="AT40" s="10"/>
      <c r="AU40" s="4"/>
      <c r="AV40" s="4"/>
      <c r="AX40" s="10"/>
      <c r="AY40" s="4"/>
      <c r="AZ40" s="4"/>
      <c r="BB40" s="10"/>
      <c r="BC40" s="4"/>
      <c r="BD40" s="4"/>
      <c r="BF40" s="10"/>
    </row>
    <row r="41" spans="1:58" s="17" customFormat="1" ht="12.75">
      <c r="A41" s="7" t="s">
        <v>8</v>
      </c>
      <c r="B41" s="15"/>
      <c r="C41" s="1" t="s">
        <v>67</v>
      </c>
      <c r="D41" s="1" t="s">
        <v>31</v>
      </c>
      <c r="E41" s="16" t="s">
        <v>0</v>
      </c>
      <c r="F41" s="11" t="s">
        <v>5</v>
      </c>
      <c r="G41" s="1" t="s">
        <v>67</v>
      </c>
      <c r="H41" s="1" t="s">
        <v>31</v>
      </c>
      <c r="I41" s="16" t="s">
        <v>0</v>
      </c>
      <c r="J41" s="11" t="s">
        <v>5</v>
      </c>
      <c r="K41" s="1" t="s">
        <v>67</v>
      </c>
      <c r="L41" s="1" t="s">
        <v>31</v>
      </c>
      <c r="M41" s="16" t="s">
        <v>0</v>
      </c>
      <c r="N41" s="11" t="s">
        <v>5</v>
      </c>
      <c r="O41" s="1" t="s">
        <v>67</v>
      </c>
      <c r="P41" s="1" t="s">
        <v>31</v>
      </c>
      <c r="Q41" s="16" t="s">
        <v>0</v>
      </c>
      <c r="R41" s="11" t="s">
        <v>5</v>
      </c>
      <c r="S41" s="1" t="s">
        <v>67</v>
      </c>
      <c r="T41" s="1" t="s">
        <v>31</v>
      </c>
      <c r="U41" s="16" t="s">
        <v>0</v>
      </c>
      <c r="V41" s="11" t="s">
        <v>5</v>
      </c>
      <c r="W41" s="1" t="s">
        <v>67</v>
      </c>
      <c r="X41" s="1" t="s">
        <v>31</v>
      </c>
      <c r="Y41" s="16" t="s">
        <v>0</v>
      </c>
      <c r="Z41" s="11" t="s">
        <v>5</v>
      </c>
      <c r="AA41" s="1" t="s">
        <v>67</v>
      </c>
      <c r="AB41" s="1" t="s">
        <v>31</v>
      </c>
      <c r="AC41" s="16" t="s">
        <v>0</v>
      </c>
      <c r="AD41" s="11" t="s">
        <v>5</v>
      </c>
      <c r="AE41" s="1" t="s">
        <v>67</v>
      </c>
      <c r="AF41" s="1" t="s">
        <v>31</v>
      </c>
      <c r="AG41" s="16" t="s">
        <v>0</v>
      </c>
      <c r="AH41" s="11" t="s">
        <v>5</v>
      </c>
      <c r="AI41" s="1" t="s">
        <v>67</v>
      </c>
      <c r="AJ41" s="1" t="s">
        <v>31</v>
      </c>
      <c r="AK41" s="16" t="s">
        <v>0</v>
      </c>
      <c r="AL41" s="11" t="s">
        <v>5</v>
      </c>
      <c r="AM41" s="1" t="s">
        <v>67</v>
      </c>
      <c r="AN41" s="1" t="s">
        <v>31</v>
      </c>
      <c r="AO41" s="16" t="s">
        <v>0</v>
      </c>
      <c r="AP41" s="11" t="s">
        <v>5</v>
      </c>
      <c r="AQ41" s="1" t="s">
        <v>67</v>
      </c>
      <c r="AR41" s="1" t="s">
        <v>31</v>
      </c>
      <c r="AS41" s="16" t="s">
        <v>0</v>
      </c>
      <c r="AT41" s="11" t="s">
        <v>5</v>
      </c>
      <c r="AU41" s="1" t="s">
        <v>67</v>
      </c>
      <c r="AV41" s="1" t="s">
        <v>31</v>
      </c>
      <c r="AW41" s="16" t="s">
        <v>0</v>
      </c>
      <c r="AX41" s="11" t="s">
        <v>5</v>
      </c>
      <c r="AY41" s="1" t="s">
        <v>67</v>
      </c>
      <c r="AZ41" s="1" t="s">
        <v>31</v>
      </c>
      <c r="BA41" s="16" t="s">
        <v>0</v>
      </c>
      <c r="BB41" s="11" t="s">
        <v>5</v>
      </c>
      <c r="BC41" s="1" t="s">
        <v>67</v>
      </c>
      <c r="BD41" s="1" t="s">
        <v>31</v>
      </c>
      <c r="BE41" s="16" t="s">
        <v>0</v>
      </c>
      <c r="BF41" s="11" t="s">
        <v>5</v>
      </c>
    </row>
    <row r="42" spans="1:58" ht="12.75">
      <c r="A42" s="14"/>
      <c r="B42" s="2"/>
      <c r="C42" s="2">
        <v>4</v>
      </c>
      <c r="D42" s="2">
        <v>3</v>
      </c>
      <c r="E42" s="2">
        <v>18</v>
      </c>
      <c r="F42" s="12" t="s">
        <v>9</v>
      </c>
      <c r="G42" s="2">
        <v>4</v>
      </c>
      <c r="H42" s="2">
        <v>4</v>
      </c>
      <c r="I42" s="2">
        <v>18</v>
      </c>
      <c r="J42" s="12" t="s">
        <v>9</v>
      </c>
      <c r="K42" s="2">
        <v>4</v>
      </c>
      <c r="L42" s="2">
        <v>2</v>
      </c>
      <c r="M42" s="2">
        <v>18</v>
      </c>
      <c r="N42" s="12" t="s">
        <v>9</v>
      </c>
      <c r="O42" s="2">
        <v>4</v>
      </c>
      <c r="P42" s="2">
        <v>4</v>
      </c>
      <c r="Q42" s="2">
        <v>18</v>
      </c>
      <c r="R42" s="12" t="s">
        <v>9</v>
      </c>
      <c r="S42" s="2">
        <v>4</v>
      </c>
      <c r="T42" s="2">
        <v>2</v>
      </c>
      <c r="U42" s="2">
        <v>18</v>
      </c>
      <c r="V42" s="12" t="s">
        <v>9</v>
      </c>
      <c r="W42" s="2">
        <v>4</v>
      </c>
      <c r="X42" s="2"/>
      <c r="Y42" s="2">
        <v>18</v>
      </c>
      <c r="Z42" s="12" t="s">
        <v>9</v>
      </c>
      <c r="AA42" s="2">
        <v>4</v>
      </c>
      <c r="AB42" s="2"/>
      <c r="AC42" s="2">
        <v>18</v>
      </c>
      <c r="AD42" s="12" t="s">
        <v>9</v>
      </c>
      <c r="AE42" s="2">
        <v>4</v>
      </c>
      <c r="AF42" s="2">
        <v>2</v>
      </c>
      <c r="AG42" s="2">
        <v>18</v>
      </c>
      <c r="AH42" s="12" t="s">
        <v>9</v>
      </c>
      <c r="AI42" s="2">
        <v>4</v>
      </c>
      <c r="AJ42" s="2">
        <v>2</v>
      </c>
      <c r="AK42" s="2">
        <v>18</v>
      </c>
      <c r="AL42" s="12" t="s">
        <v>9</v>
      </c>
      <c r="AM42" s="2">
        <v>4</v>
      </c>
      <c r="AN42" s="2">
        <v>1</v>
      </c>
      <c r="AO42" s="2">
        <v>18</v>
      </c>
      <c r="AP42" s="12" t="s">
        <v>9</v>
      </c>
      <c r="AQ42" s="2">
        <v>4</v>
      </c>
      <c r="AR42" s="2">
        <v>1</v>
      </c>
      <c r="AS42" s="2">
        <v>18</v>
      </c>
      <c r="AT42" s="12" t="s">
        <v>9</v>
      </c>
      <c r="AU42" s="2">
        <v>4</v>
      </c>
      <c r="AV42" s="2"/>
      <c r="AW42" s="2">
        <v>18</v>
      </c>
      <c r="AX42" s="12" t="s">
        <v>9</v>
      </c>
      <c r="AY42" s="2">
        <v>4</v>
      </c>
      <c r="AZ42" s="2">
        <v>4</v>
      </c>
      <c r="BA42" s="2">
        <v>20</v>
      </c>
      <c r="BB42" s="12" t="s">
        <v>9</v>
      </c>
      <c r="BC42" s="2">
        <v>3</v>
      </c>
      <c r="BD42" s="2">
        <v>1</v>
      </c>
      <c r="BE42" s="2">
        <v>21</v>
      </c>
      <c r="BF42" s="12" t="s">
        <v>86</v>
      </c>
    </row>
    <row r="43" spans="1:58" ht="12.75">
      <c r="A43" s="14"/>
      <c r="B43" s="2"/>
      <c r="C43" s="2">
        <v>4</v>
      </c>
      <c r="D43" s="2">
        <v>2</v>
      </c>
      <c r="E43" s="2">
        <v>15</v>
      </c>
      <c r="F43" s="12" t="s">
        <v>10</v>
      </c>
      <c r="G43" s="2">
        <v>4</v>
      </c>
      <c r="H43" s="2"/>
      <c r="I43" s="2">
        <v>15</v>
      </c>
      <c r="J43" s="12" t="s">
        <v>10</v>
      </c>
      <c r="K43" s="2">
        <v>4</v>
      </c>
      <c r="L43" s="2"/>
      <c r="M43" s="2">
        <v>15</v>
      </c>
      <c r="N43" s="12" t="s">
        <v>10</v>
      </c>
      <c r="O43" s="2">
        <v>4</v>
      </c>
      <c r="P43" s="2"/>
      <c r="Q43" s="2">
        <v>15</v>
      </c>
      <c r="R43" s="12" t="s">
        <v>10</v>
      </c>
      <c r="S43" s="2">
        <v>4</v>
      </c>
      <c r="T43" s="2"/>
      <c r="U43" s="2">
        <v>15</v>
      </c>
      <c r="V43" s="12" t="s">
        <v>10</v>
      </c>
      <c r="W43" s="2">
        <v>4</v>
      </c>
      <c r="X43" s="2"/>
      <c r="Y43" s="2">
        <v>15</v>
      </c>
      <c r="Z43" s="12" t="s">
        <v>10</v>
      </c>
      <c r="AA43" s="2">
        <v>4</v>
      </c>
      <c r="AB43" s="2"/>
      <c r="AC43" s="2">
        <v>15</v>
      </c>
      <c r="AD43" s="12" t="s">
        <v>10</v>
      </c>
      <c r="AE43" s="2">
        <v>4</v>
      </c>
      <c r="AF43" s="2"/>
      <c r="AG43" s="2">
        <v>15</v>
      </c>
      <c r="AH43" s="12" t="s">
        <v>10</v>
      </c>
      <c r="AI43" s="2">
        <v>4</v>
      </c>
      <c r="AJ43" s="2"/>
      <c r="AK43" s="2">
        <v>15</v>
      </c>
      <c r="AL43" s="12" t="s">
        <v>10</v>
      </c>
      <c r="AM43" s="2">
        <v>4</v>
      </c>
      <c r="AN43" s="2"/>
      <c r="AO43" s="2">
        <v>15</v>
      </c>
      <c r="AP43" s="12" t="s">
        <v>10</v>
      </c>
      <c r="AQ43" s="2">
        <v>4</v>
      </c>
      <c r="AR43" s="2"/>
      <c r="AS43" s="2">
        <v>15</v>
      </c>
      <c r="AT43" s="12" t="s">
        <v>10</v>
      </c>
      <c r="AU43" s="2">
        <v>4</v>
      </c>
      <c r="AV43" s="2"/>
      <c r="AW43" s="2">
        <v>15</v>
      </c>
      <c r="AX43" s="12" t="s">
        <v>10</v>
      </c>
      <c r="AY43" s="2">
        <v>4</v>
      </c>
      <c r="AZ43" s="2"/>
      <c r="BA43" s="2">
        <v>15</v>
      </c>
      <c r="BB43" s="12" t="s">
        <v>10</v>
      </c>
      <c r="BC43" s="2">
        <v>4</v>
      </c>
      <c r="BD43" s="2"/>
      <c r="BE43" s="2"/>
      <c r="BF43" s="12"/>
    </row>
    <row r="44" spans="1:58" ht="12.75">
      <c r="A44" s="14"/>
      <c r="B44" s="2"/>
      <c r="C44" s="2">
        <v>0</v>
      </c>
      <c r="D44" s="2"/>
      <c r="E44" s="2">
        <v>14</v>
      </c>
      <c r="F44" s="12" t="s">
        <v>11</v>
      </c>
      <c r="G44" s="2">
        <v>0</v>
      </c>
      <c r="H44" s="2">
        <v>1</v>
      </c>
      <c r="I44" s="2">
        <v>14</v>
      </c>
      <c r="J44" s="12" t="s">
        <v>11</v>
      </c>
      <c r="K44" s="2">
        <v>0</v>
      </c>
      <c r="L44" s="2">
        <v>1</v>
      </c>
      <c r="M44" s="2">
        <v>14</v>
      </c>
      <c r="N44" s="12" t="s">
        <v>11</v>
      </c>
      <c r="O44" s="2">
        <v>0</v>
      </c>
      <c r="P44" s="2"/>
      <c r="Q44" s="2">
        <v>14</v>
      </c>
      <c r="R44" s="12" t="s">
        <v>11</v>
      </c>
      <c r="S44" s="2">
        <v>0</v>
      </c>
      <c r="T44" s="2"/>
      <c r="U44" s="2">
        <v>14</v>
      </c>
      <c r="V44" s="12" t="s">
        <v>11</v>
      </c>
      <c r="W44" s="2">
        <v>0</v>
      </c>
      <c r="X44" s="2"/>
      <c r="Y44" s="2">
        <v>14</v>
      </c>
      <c r="Z44" s="12" t="s">
        <v>11</v>
      </c>
      <c r="AA44" s="2">
        <v>0</v>
      </c>
      <c r="AB44" s="2"/>
      <c r="AC44" s="2">
        <v>14</v>
      </c>
      <c r="AD44" s="12" t="s">
        <v>11</v>
      </c>
      <c r="AE44" s="2">
        <v>0</v>
      </c>
      <c r="AF44" s="2"/>
      <c r="AG44" s="2">
        <v>14</v>
      </c>
      <c r="AH44" s="12" t="s">
        <v>11</v>
      </c>
      <c r="AI44" s="2">
        <v>0</v>
      </c>
      <c r="AJ44" s="2"/>
      <c r="AK44" s="2">
        <v>14</v>
      </c>
      <c r="AL44" s="12" t="s">
        <v>11</v>
      </c>
      <c r="AM44" s="2">
        <v>0</v>
      </c>
      <c r="AN44" s="2">
        <v>1</v>
      </c>
      <c r="AO44" s="2">
        <v>14</v>
      </c>
      <c r="AP44" s="12" t="s">
        <v>11</v>
      </c>
      <c r="AQ44" s="2">
        <v>0</v>
      </c>
      <c r="AR44" s="2"/>
      <c r="AS44" s="2">
        <v>14</v>
      </c>
      <c r="AT44" s="12" t="s">
        <v>11</v>
      </c>
      <c r="AU44" s="2">
        <v>0</v>
      </c>
      <c r="AV44" s="2">
        <v>1</v>
      </c>
      <c r="AW44" s="2">
        <v>14</v>
      </c>
      <c r="AX44" s="12" t="s">
        <v>11</v>
      </c>
      <c r="AY44" s="2">
        <v>0</v>
      </c>
      <c r="AZ44" s="2"/>
      <c r="BA44" s="2">
        <v>14</v>
      </c>
      <c r="BB44" s="12" t="s">
        <v>11</v>
      </c>
      <c r="BC44" s="2">
        <v>0</v>
      </c>
      <c r="BD44" s="2"/>
      <c r="BE44" s="2"/>
      <c r="BF44" s="12"/>
    </row>
    <row r="45" spans="1:58" ht="12.75">
      <c r="A45" s="14"/>
      <c r="B45" s="2"/>
      <c r="C45" s="2">
        <v>0</v>
      </c>
      <c r="D45" s="2"/>
      <c r="E45" s="2">
        <v>13</v>
      </c>
      <c r="F45" s="12" t="s">
        <v>12</v>
      </c>
      <c r="G45" s="2">
        <v>0</v>
      </c>
      <c r="H45" s="2"/>
      <c r="I45" s="2">
        <v>13</v>
      </c>
      <c r="J45" s="12" t="s">
        <v>12</v>
      </c>
      <c r="K45" s="2">
        <v>0</v>
      </c>
      <c r="L45" s="2">
        <v>1</v>
      </c>
      <c r="M45" s="2">
        <v>13</v>
      </c>
      <c r="N45" s="12" t="s">
        <v>12</v>
      </c>
      <c r="O45" s="2">
        <v>0</v>
      </c>
      <c r="P45" s="2"/>
      <c r="Q45" s="2">
        <v>13</v>
      </c>
      <c r="R45" s="12" t="s">
        <v>12</v>
      </c>
      <c r="S45" s="2">
        <v>0</v>
      </c>
      <c r="T45" s="2"/>
      <c r="U45" s="2">
        <v>13</v>
      </c>
      <c r="V45" s="12" t="s">
        <v>12</v>
      </c>
      <c r="W45" s="2">
        <v>0</v>
      </c>
      <c r="X45" s="2"/>
      <c r="Y45" s="2">
        <v>13</v>
      </c>
      <c r="Z45" s="12" t="s">
        <v>12</v>
      </c>
      <c r="AA45" s="2">
        <v>0</v>
      </c>
      <c r="AB45" s="2"/>
      <c r="AC45" s="2">
        <v>13</v>
      </c>
      <c r="AD45" s="12" t="s">
        <v>12</v>
      </c>
      <c r="AE45" s="2">
        <v>0</v>
      </c>
      <c r="AF45" s="2"/>
      <c r="AG45" s="2">
        <v>13</v>
      </c>
      <c r="AH45" s="12" t="s">
        <v>12</v>
      </c>
      <c r="AI45" s="2">
        <v>0</v>
      </c>
      <c r="AJ45" s="2"/>
      <c r="AK45" s="2">
        <v>13</v>
      </c>
      <c r="AL45" s="12" t="s">
        <v>12</v>
      </c>
      <c r="AM45" s="2">
        <v>0</v>
      </c>
      <c r="AN45" s="2"/>
      <c r="AO45" s="2">
        <v>13</v>
      </c>
      <c r="AP45" s="12" t="s">
        <v>12</v>
      </c>
      <c r="AQ45" s="2">
        <v>0</v>
      </c>
      <c r="AR45" s="2"/>
      <c r="AS45" s="2">
        <v>13</v>
      </c>
      <c r="AT45" s="12" t="s">
        <v>12</v>
      </c>
      <c r="AU45" s="2">
        <v>0</v>
      </c>
      <c r="AV45" s="2"/>
      <c r="AW45" s="2">
        <v>13</v>
      </c>
      <c r="AX45" s="12" t="s">
        <v>12</v>
      </c>
      <c r="AY45" s="2">
        <v>0</v>
      </c>
      <c r="AZ45" s="2"/>
      <c r="BA45" s="2">
        <v>13</v>
      </c>
      <c r="BB45" s="12" t="s">
        <v>12</v>
      </c>
      <c r="BC45" s="2">
        <v>0</v>
      </c>
      <c r="BD45" s="2"/>
      <c r="BE45" s="2"/>
      <c r="BF45" s="12"/>
    </row>
    <row r="46" spans="1:58" ht="12.75">
      <c r="A46" s="14"/>
      <c r="B46" s="2"/>
      <c r="C46" s="2"/>
      <c r="D46" s="2"/>
      <c r="E46" s="2"/>
      <c r="F46" s="12" t="s">
        <v>32</v>
      </c>
      <c r="G46" s="2"/>
      <c r="H46" s="2">
        <v>1</v>
      </c>
      <c r="I46" s="2">
        <v>9</v>
      </c>
      <c r="J46" s="12" t="s">
        <v>32</v>
      </c>
      <c r="K46" s="2"/>
      <c r="L46" s="2"/>
      <c r="M46" s="2"/>
      <c r="N46" s="12" t="s">
        <v>32</v>
      </c>
      <c r="O46" s="2"/>
      <c r="P46" s="2"/>
      <c r="Q46" s="2"/>
      <c r="R46" s="12" t="s">
        <v>32</v>
      </c>
      <c r="S46" s="2"/>
      <c r="T46" s="2"/>
      <c r="U46" s="2"/>
      <c r="V46" s="12" t="s">
        <v>32</v>
      </c>
      <c r="W46" s="2"/>
      <c r="X46" s="2"/>
      <c r="Y46" s="2"/>
      <c r="Z46" s="12" t="s">
        <v>32</v>
      </c>
      <c r="AA46" s="2"/>
      <c r="AB46" s="2"/>
      <c r="AC46" s="2"/>
      <c r="AD46" s="12" t="s">
        <v>32</v>
      </c>
      <c r="AE46" s="2"/>
      <c r="AF46" s="2">
        <v>1</v>
      </c>
      <c r="AG46" s="2">
        <v>9</v>
      </c>
      <c r="AH46" s="12" t="s">
        <v>32</v>
      </c>
      <c r="AI46" s="2"/>
      <c r="AJ46" s="2"/>
      <c r="AK46" s="2"/>
      <c r="AL46" s="12" t="s">
        <v>32</v>
      </c>
      <c r="AM46" s="2"/>
      <c r="AN46" s="2"/>
      <c r="AO46" s="2"/>
      <c r="AP46" s="12" t="s">
        <v>32</v>
      </c>
      <c r="AQ46" s="2"/>
      <c r="AR46" s="2"/>
      <c r="AS46" s="2"/>
      <c r="AT46" s="12" t="s">
        <v>32</v>
      </c>
      <c r="AU46" s="2"/>
      <c r="AV46" s="2"/>
      <c r="AW46" s="2"/>
      <c r="AX46" s="12" t="s">
        <v>32</v>
      </c>
      <c r="AY46" s="2"/>
      <c r="AZ46" s="2"/>
      <c r="BA46" s="2"/>
      <c r="BB46" s="12" t="s">
        <v>32</v>
      </c>
      <c r="BC46" s="2"/>
      <c r="BD46" s="2"/>
      <c r="BE46" s="2"/>
      <c r="BF46" s="12"/>
    </row>
    <row r="47" spans="1:58" ht="12.75">
      <c r="A47" s="14"/>
      <c r="B47" s="2"/>
      <c r="C47" s="2"/>
      <c r="D47" s="2"/>
      <c r="E47" s="2"/>
      <c r="F47" s="12" t="s">
        <v>33</v>
      </c>
      <c r="G47" s="2"/>
      <c r="H47" s="2"/>
      <c r="I47" s="2"/>
      <c r="J47" s="12" t="s">
        <v>33</v>
      </c>
      <c r="K47" s="2"/>
      <c r="L47" s="2"/>
      <c r="M47" s="2"/>
      <c r="N47" s="12" t="s">
        <v>33</v>
      </c>
      <c r="O47" s="2"/>
      <c r="P47" s="2"/>
      <c r="Q47" s="2"/>
      <c r="R47" s="12" t="s">
        <v>33</v>
      </c>
      <c r="S47" s="2"/>
      <c r="T47" s="2"/>
      <c r="U47" s="2"/>
      <c r="V47" s="12" t="s">
        <v>33</v>
      </c>
      <c r="W47" s="2"/>
      <c r="X47" s="2"/>
      <c r="Y47" s="2"/>
      <c r="Z47" s="12" t="s">
        <v>33</v>
      </c>
      <c r="AA47" s="2"/>
      <c r="AB47" s="2"/>
      <c r="AC47" s="2"/>
      <c r="AD47" s="12" t="s">
        <v>33</v>
      </c>
      <c r="AE47" s="2"/>
      <c r="AF47" s="2"/>
      <c r="AG47" s="2"/>
      <c r="AH47" s="12" t="s">
        <v>33</v>
      </c>
      <c r="AI47" s="2"/>
      <c r="AJ47" s="2"/>
      <c r="AK47" s="2"/>
      <c r="AL47" s="12" t="s">
        <v>33</v>
      </c>
      <c r="AM47" s="2"/>
      <c r="AN47" s="2"/>
      <c r="AO47" s="2"/>
      <c r="AP47" s="12" t="s">
        <v>33</v>
      </c>
      <c r="AQ47" s="2"/>
      <c r="AR47" s="2"/>
      <c r="AS47" s="2"/>
      <c r="AT47" s="12" t="s">
        <v>33</v>
      </c>
      <c r="AU47" s="2"/>
      <c r="AV47" s="2"/>
      <c r="AW47" s="2"/>
      <c r="AX47" s="12" t="s">
        <v>33</v>
      </c>
      <c r="AY47" s="2"/>
      <c r="AZ47" s="2"/>
      <c r="BA47" s="2"/>
      <c r="BB47" s="12" t="s">
        <v>33</v>
      </c>
      <c r="BC47" s="2"/>
      <c r="BD47" s="2"/>
      <c r="BE47" s="2"/>
      <c r="BF47" s="12"/>
    </row>
    <row r="48" spans="1:58" ht="12.75">
      <c r="A48" s="14"/>
      <c r="B48" s="2"/>
      <c r="C48" s="2"/>
      <c r="D48" s="2"/>
      <c r="E48" s="2"/>
      <c r="F48" s="12"/>
      <c r="G48" s="2"/>
      <c r="H48" s="2">
        <v>1</v>
      </c>
      <c r="I48" s="2">
        <v>16</v>
      </c>
      <c r="J48" s="12" t="s">
        <v>79</v>
      </c>
      <c r="K48" s="2"/>
      <c r="L48" s="2"/>
      <c r="M48" s="2"/>
      <c r="N48" s="12"/>
      <c r="O48" s="2"/>
      <c r="P48" s="2"/>
      <c r="Q48" s="2"/>
      <c r="R48" s="12"/>
      <c r="S48" s="2"/>
      <c r="T48" s="2"/>
      <c r="U48" s="2"/>
      <c r="V48" s="12"/>
      <c r="W48" s="2"/>
      <c r="X48" s="2"/>
      <c r="Y48" s="2"/>
      <c r="Z48" s="12"/>
      <c r="AA48" s="2"/>
      <c r="AB48" s="2"/>
      <c r="AC48" s="2"/>
      <c r="AD48" s="12"/>
      <c r="AE48" s="2"/>
      <c r="AF48" s="2"/>
      <c r="AG48" s="2"/>
      <c r="AH48" s="12"/>
      <c r="AI48" s="2"/>
      <c r="AJ48" s="2"/>
      <c r="AK48" s="2"/>
      <c r="AL48" s="12"/>
      <c r="AM48" s="2"/>
      <c r="AN48" s="2"/>
      <c r="AO48" s="2"/>
      <c r="AP48" s="12"/>
      <c r="AQ48" s="2"/>
      <c r="AR48" s="2"/>
      <c r="AS48" s="2"/>
      <c r="AT48" s="12"/>
      <c r="AU48" s="2"/>
      <c r="AV48" s="2"/>
      <c r="AW48" s="2"/>
      <c r="AX48" s="12"/>
      <c r="AY48" s="2"/>
      <c r="AZ48" s="2"/>
      <c r="BA48" s="2"/>
      <c r="BB48" s="12"/>
      <c r="BC48" s="2"/>
      <c r="BD48" s="2"/>
      <c r="BE48" s="2"/>
      <c r="BF48" s="12"/>
    </row>
    <row r="49" spans="1:58" ht="12.75">
      <c r="A49" s="14"/>
      <c r="B49" s="2"/>
      <c r="C49" s="2"/>
      <c r="D49" s="2"/>
      <c r="E49" s="2"/>
      <c r="F49" s="12" t="s">
        <v>13</v>
      </c>
      <c r="G49" s="2"/>
      <c r="H49" s="2">
        <v>1</v>
      </c>
      <c r="I49" s="2">
        <v>9</v>
      </c>
      <c r="J49" s="12" t="s">
        <v>13</v>
      </c>
      <c r="K49" s="2"/>
      <c r="L49" s="2">
        <v>1</v>
      </c>
      <c r="M49" s="2">
        <v>9</v>
      </c>
      <c r="N49" s="12" t="s">
        <v>13</v>
      </c>
      <c r="O49" s="2"/>
      <c r="P49" s="2">
        <v>1</v>
      </c>
      <c r="Q49" s="2">
        <v>9</v>
      </c>
      <c r="R49" s="12" t="s">
        <v>13</v>
      </c>
      <c r="S49" s="2"/>
      <c r="T49" s="2"/>
      <c r="U49" s="2"/>
      <c r="V49" s="12"/>
      <c r="W49" s="2">
        <v>2</v>
      </c>
      <c r="X49" s="2">
        <v>1</v>
      </c>
      <c r="Y49" s="2">
        <v>9</v>
      </c>
      <c r="Z49" s="12" t="s">
        <v>13</v>
      </c>
      <c r="AA49" s="2"/>
      <c r="AB49" s="2">
        <v>1</v>
      </c>
      <c r="AC49" s="2">
        <v>6</v>
      </c>
      <c r="AD49" s="12" t="s">
        <v>13</v>
      </c>
      <c r="AE49" s="2"/>
      <c r="AF49" s="2"/>
      <c r="AG49" s="2"/>
      <c r="AH49" s="12"/>
      <c r="AI49" s="2"/>
      <c r="AJ49" s="2"/>
      <c r="AK49" s="2"/>
      <c r="AL49" s="12"/>
      <c r="AM49" s="2"/>
      <c r="AN49" s="2">
        <v>1</v>
      </c>
      <c r="AO49" s="2">
        <v>9</v>
      </c>
      <c r="AP49" s="12" t="s">
        <v>13</v>
      </c>
      <c r="AQ49" s="2"/>
      <c r="AR49" s="2">
        <v>1</v>
      </c>
      <c r="AS49" s="2">
        <v>6</v>
      </c>
      <c r="AT49" s="12" t="s">
        <v>13</v>
      </c>
      <c r="AU49" s="2"/>
      <c r="AV49" s="2">
        <v>1</v>
      </c>
      <c r="AW49" s="2">
        <v>10</v>
      </c>
      <c r="AX49" s="12" t="s">
        <v>13</v>
      </c>
      <c r="AY49" s="2"/>
      <c r="AZ49" s="2">
        <v>1</v>
      </c>
      <c r="BA49" s="2">
        <v>9</v>
      </c>
      <c r="BB49" s="12" t="s">
        <v>13</v>
      </c>
      <c r="BC49" s="2"/>
      <c r="BD49" s="2"/>
      <c r="BE49" s="2"/>
      <c r="BF49" s="12"/>
    </row>
    <row r="50" spans="1:58" ht="12.75">
      <c r="A50" t="s">
        <v>68</v>
      </c>
      <c r="C50" s="4">
        <f>SUMPRODUCT(E42:E49,D42:D49)</f>
        <v>84</v>
      </c>
      <c r="D50" s="4"/>
      <c r="F50" s="10"/>
      <c r="G50" s="4">
        <f>SUMPRODUCT(I42:I49,H42:H49)</f>
        <v>120</v>
      </c>
      <c r="H50" s="4"/>
      <c r="J50" s="10"/>
      <c r="K50" s="4">
        <f>SUMPRODUCT(M42:M49,L42:L49)</f>
        <v>72</v>
      </c>
      <c r="L50" s="4"/>
      <c r="N50" s="10"/>
      <c r="O50" s="4">
        <f>SUMPRODUCT(Q42:Q49,P42:P49)</f>
        <v>81</v>
      </c>
      <c r="P50" s="4"/>
      <c r="R50" s="10"/>
      <c r="S50" s="4">
        <f>SUMPRODUCT(U42:U49,T42:T49)</f>
        <v>36</v>
      </c>
      <c r="T50" s="4"/>
      <c r="V50" s="10"/>
      <c r="W50" s="4">
        <f>SUMPRODUCT(Y42:Y49,X42:X49)</f>
        <v>9</v>
      </c>
      <c r="X50" s="4"/>
      <c r="Z50" s="10"/>
      <c r="AA50" s="4">
        <f>SUMPRODUCT(AC42:AC49,AB42:AB49)</f>
        <v>6</v>
      </c>
      <c r="AB50" s="4"/>
      <c r="AD50" s="10"/>
      <c r="AE50" s="4">
        <f>SUMPRODUCT(AG42:AG49,AF42:AF49)</f>
        <v>45</v>
      </c>
      <c r="AF50" s="4"/>
      <c r="AH50" s="10"/>
      <c r="AI50" s="4">
        <f>SUMPRODUCT(AK42:AK49,AJ42:AJ49)</f>
        <v>36</v>
      </c>
      <c r="AJ50" s="4"/>
      <c r="AL50" s="10"/>
      <c r="AM50" s="4">
        <f>SUMPRODUCT(AO42:AO49,AN42:AN49)</f>
        <v>41</v>
      </c>
      <c r="AN50" s="4"/>
      <c r="AP50" s="10"/>
      <c r="AQ50" s="4">
        <f>SUMPRODUCT(AS42:AS49,AR42:AR49)</f>
        <v>24</v>
      </c>
      <c r="AR50" s="4"/>
      <c r="AT50" s="10"/>
      <c r="AU50" s="4">
        <f>SUMPRODUCT(AW42:AW49,AV42:AV49)</f>
        <v>24</v>
      </c>
      <c r="AV50" s="4"/>
      <c r="AX50" s="10"/>
      <c r="AY50" s="4">
        <f>SUMPRODUCT(BA42:BA49,AZ42:AZ49)</f>
        <v>89</v>
      </c>
      <c r="AZ50" s="4"/>
      <c r="BB50" s="10"/>
      <c r="BC50" s="4">
        <f>SUMPRODUCT(BE42:BE49,BD42:BD49)</f>
        <v>21</v>
      </c>
      <c r="BD50" s="4"/>
      <c r="BF50" s="10"/>
    </row>
    <row r="51" spans="1:58" ht="12.75">
      <c r="A51" t="s">
        <v>66</v>
      </c>
      <c r="C51" s="4">
        <f>SUMPRODUCT(C42:C49,D42:D49)</f>
        <v>20</v>
      </c>
      <c r="F51" s="10"/>
      <c r="G51" s="4">
        <f>SUMPRODUCT(G42:G49,H42:H49)</f>
        <v>16</v>
      </c>
      <c r="J51" s="10"/>
      <c r="K51" s="4">
        <f>SUMPRODUCT(K42:K49,L42:L49)</f>
        <v>8</v>
      </c>
      <c r="N51" s="10"/>
      <c r="O51" s="4">
        <f>SUMPRODUCT(O42:O49,P42:P49)</f>
        <v>16</v>
      </c>
      <c r="R51" s="10"/>
      <c r="S51" s="4">
        <f>SUMPRODUCT(S42:S49,T42:T49)</f>
        <v>8</v>
      </c>
      <c r="V51" s="10"/>
      <c r="W51" s="4">
        <f>SUMPRODUCT(W42:W49,X42:X49)</f>
        <v>2</v>
      </c>
      <c r="Z51" s="10"/>
      <c r="AA51" s="4">
        <f>SUMPRODUCT(AA42:AA49,AB42:AB49)</f>
        <v>0</v>
      </c>
      <c r="AD51" s="10"/>
      <c r="AE51" s="4">
        <f>SUMPRODUCT(AE42:AE49,AF42:AF49)</f>
        <v>8</v>
      </c>
      <c r="AH51" s="10"/>
      <c r="AI51" s="4">
        <f>SUMPRODUCT(AI42:AI49,AJ42:AJ49)</f>
        <v>8</v>
      </c>
      <c r="AL51" s="10"/>
      <c r="AM51" s="4">
        <f>SUMPRODUCT(AM42:AM49,AN42:AN49)</f>
        <v>4</v>
      </c>
      <c r="AP51" s="10"/>
      <c r="AQ51" s="4">
        <f>SUMPRODUCT(AQ42:AQ49,AR42:AR49)</f>
        <v>4</v>
      </c>
      <c r="AT51" s="10"/>
      <c r="AU51" s="4">
        <f>SUMPRODUCT(AU42:AU49,AV42:AV49)</f>
        <v>0</v>
      </c>
      <c r="AX51" s="10"/>
      <c r="AY51" s="4">
        <f>SUMPRODUCT(AY42:AY49,AZ42:AZ49)</f>
        <v>16</v>
      </c>
      <c r="BB51" s="10"/>
      <c r="BC51" s="4">
        <f>SUMPRODUCT(BC42:BC49,BD42:BD49)</f>
        <v>3</v>
      </c>
      <c r="BF51" s="10"/>
    </row>
    <row r="52" spans="1:58" ht="12.75">
      <c r="A52" t="s">
        <v>65</v>
      </c>
      <c r="C52" s="4">
        <f>MAX(0,C39-C50)</f>
        <v>9</v>
      </c>
      <c r="F52" s="10"/>
      <c r="G52" s="4">
        <f>MAX(0,G39-G50)</f>
        <v>7</v>
      </c>
      <c r="J52" s="10"/>
      <c r="K52" s="4">
        <f>MAX(0,K39-K50)</f>
        <v>4</v>
      </c>
      <c r="N52" s="10"/>
      <c r="O52" s="4">
        <f>MAX(0,O39-O50)</f>
        <v>5</v>
      </c>
      <c r="R52" s="10"/>
      <c r="S52" s="4">
        <f>MAX(0,S39-S50)</f>
        <v>0</v>
      </c>
      <c r="V52" s="10"/>
      <c r="W52" s="4">
        <f>MAX(0,W39-W50)</f>
        <v>2</v>
      </c>
      <c r="Z52" s="10"/>
      <c r="AA52" s="4">
        <f>MAX(0,AA39-AA50)</f>
        <v>0</v>
      </c>
      <c r="AD52" s="10"/>
      <c r="AE52" s="4">
        <f>MAX(0,AE39-AE50)</f>
        <v>0</v>
      </c>
      <c r="AH52" s="10"/>
      <c r="AI52" s="4">
        <f>MAX(0,AI39-AI50)</f>
        <v>0</v>
      </c>
      <c r="AL52" s="10"/>
      <c r="AM52" s="4">
        <f>MAX(0,AM39-AM50)</f>
        <v>2</v>
      </c>
      <c r="AP52" s="10"/>
      <c r="AQ52" s="4">
        <f>MAX(0,AQ39-AQ50)</f>
        <v>0</v>
      </c>
      <c r="AT52" s="10"/>
      <c r="AU52" s="4">
        <f>MAX(0,AU39-AU50)</f>
        <v>0</v>
      </c>
      <c r="AX52" s="10"/>
      <c r="AY52" s="4">
        <f>MAX(0,AY39-AY50)</f>
        <v>3</v>
      </c>
      <c r="BB52" s="6"/>
      <c r="BC52" s="4">
        <f>MAX(0,BC39-BC50)</f>
        <v>3</v>
      </c>
      <c r="BF52" s="6"/>
    </row>
    <row r="53" spans="1:3" ht="12.75">
      <c r="A53" s="26" t="s">
        <v>30</v>
      </c>
      <c r="B53" s="1">
        <f>SUM(50:50)</f>
        <v>688</v>
      </c>
      <c r="C53" s="29" t="str">
        <f>B53-B4&amp;" HP de trop"</f>
        <v>-7 HP de trop</v>
      </c>
    </row>
    <row r="54" spans="1:3" ht="12.75">
      <c r="A54" s="3" t="s">
        <v>69</v>
      </c>
      <c r="B54" s="1">
        <f>SUM(52:52)</f>
        <v>35</v>
      </c>
      <c r="C54" s="30" t="str">
        <f>$C$4-B54&amp;" HSA non faites"</f>
        <v>16 HSA non faites</v>
      </c>
    </row>
    <row r="55" spans="1:3" ht="12.75">
      <c r="A55" s="26" t="s">
        <v>70</v>
      </c>
      <c r="B55" s="1">
        <f>SUM(B53:B54)</f>
        <v>723</v>
      </c>
      <c r="C55" s="31" t="str">
        <f>IF(B55-A4&gt;=0,B55-A4&amp;"h de trop",A4-B55&amp;"h inutilisées")</f>
        <v>23h inutilisées</v>
      </c>
    </row>
    <row r="56" ht="12.75">
      <c r="C56" s="6"/>
    </row>
    <row r="57" spans="1:2" ht="12.75">
      <c r="A57" s="5" t="s">
        <v>44</v>
      </c>
      <c r="B57" s="13">
        <f>SUM(51:51)</f>
        <v>113</v>
      </c>
    </row>
  </sheetData>
  <mergeCells count="14">
    <mergeCell ref="AY23:BB23"/>
    <mergeCell ref="BC23:BF23"/>
    <mergeCell ref="AI23:AL23"/>
    <mergeCell ref="AM23:AP23"/>
    <mergeCell ref="AQ23:AT23"/>
    <mergeCell ref="AU23:AX23"/>
    <mergeCell ref="S23:V23"/>
    <mergeCell ref="W23:Z23"/>
    <mergeCell ref="AA23:AD23"/>
    <mergeCell ref="AE23:AH23"/>
    <mergeCell ref="C23:F23"/>
    <mergeCell ref="G23:J23"/>
    <mergeCell ref="K23:N23"/>
    <mergeCell ref="O23:R23"/>
  </mergeCells>
  <conditionalFormatting sqref="C50 G50 K50 O50 S50 W50 AA50 AE50 AI50 AM50 AQ50 AU50 AY50 BC50">
    <cfRule type="cellIs" priority="1" dxfId="0" operator="greaterThan" stopIfTrue="1">
      <formula>C39</formula>
    </cfRule>
  </conditionalFormatting>
  <conditionalFormatting sqref="C51:C52 AU51:AU52 G51:G52 K51:K52 O51:O52 S51:S52 W51:W52 AA51:AA52 AE51:AE52 AI51:AI52 AM51:AM52 AQ51:AQ52 AY51:AY52 BC51:BC52">
    <cfRule type="cellIs" priority="2" dxfId="0" operator="lessThan" stopIfTrue="1">
      <formula>C39-C50</formula>
    </cfRule>
  </conditionalFormatting>
  <conditionalFormatting sqref="B40">
    <cfRule type="cellIs" priority="3" dxfId="0" operator="greaterThan" stopIfTrue="1">
      <formula>DHG</formula>
    </cfRule>
  </conditionalFormatting>
  <conditionalFormatting sqref="B37">
    <cfRule type="cellIs" priority="4" dxfId="0" operator="notEqual" stopIfTrue="1">
      <formula>SUM($B$15:$B$20)</formula>
    </cfRule>
  </conditionalFormatting>
  <conditionalFormatting sqref="B53">
    <cfRule type="cellIs" priority="5" dxfId="0" operator="greaterThan" stopIfTrue="1">
      <formula>$B$4</formula>
    </cfRule>
  </conditionalFormatting>
  <conditionalFormatting sqref="B54">
    <cfRule type="cellIs" priority="6" dxfId="0" operator="lessThan" stopIfTrue="1">
      <formula>$C$4</formula>
    </cfRule>
  </conditionalFormatting>
  <conditionalFormatting sqref="B55 B39">
    <cfRule type="cellIs" priority="7" dxfId="0" operator="greaterThan" stopIfTrue="1">
      <formula>$A$4</formula>
    </cfRule>
  </conditionalFormatting>
  <conditionalFormatting sqref="B29">
    <cfRule type="cellIs" priority="8" dxfId="0" operator="notEqual" stopIfTrue="1">
      <formula>$B$12</formula>
    </cfRule>
  </conditionalFormatting>
  <hyperlinks>
    <hyperlink ref="A11" r:id="rId1" display="HEURES STATUTAIRES"/>
    <hyperlink ref="C11" r:id="rId2" display="ici aussi"/>
    <hyperlink ref="C19" r:id="rId3" display="http://www.ac-nice.fr/musique/teof/texteofficielchorale.pdf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BAHNO</dc:creator>
  <cp:keywords/>
  <dc:description/>
  <cp:lastModifiedBy>moi</cp:lastModifiedBy>
  <dcterms:created xsi:type="dcterms:W3CDTF">2010-11-30T07:37:44Z</dcterms:created>
  <dcterms:modified xsi:type="dcterms:W3CDTF">2011-01-30T08:54:54Z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